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tabRatio="881" firstSheet="1" activeTab="8"/>
  </bookViews>
  <sheets>
    <sheet name="20 beds abs" sheetId="1" state="hidden" r:id="rId1"/>
    <sheet name="cop.p1" sheetId="2" r:id="rId2"/>
    <sheet name="abs 20bed m.wise" sheetId="3" r:id="rId3"/>
    <sheet name="(20) detail" sheetId="4" r:id="rId4"/>
    <sheet name="12 beds abs" sheetId="5" state="hidden" r:id="rId5"/>
    <sheet name="abs 12bed m.wise" sheetId="6" r:id="rId6"/>
    <sheet name="(12) details" sheetId="7" r:id="rId7"/>
    <sheet name="abs 20bedp2 m.wise" sheetId="8" r:id="rId8"/>
    <sheet name="20 bedded P-2" sheetId="9" r:id="rId9"/>
    <sheet name="cop.p2" sheetId="10" state="hidden" r:id="rId10"/>
    <sheet name="20 beds abs p-2" sheetId="11" state="hidden" r:id="rId11"/>
    <sheet name="Sheet1" sheetId="12" state="hidden" r:id="rId12"/>
  </sheets>
  <definedNames>
    <definedName name="_xlnm.Print_Area" localSheetId="6">'(12) details'!$A$1:$K$18</definedName>
    <definedName name="_xlnm.Print_Area" localSheetId="3">'(20) detail'!$A$1:$K$35</definedName>
    <definedName name="_xlnm.Print_Area" localSheetId="8">'20 bedded P-2'!$A$1:$K$21</definedName>
    <definedName name="_xlnm.Print_Area" localSheetId="2">'abs 20bed m.wise'!$A$1:$R$20</definedName>
    <definedName name="_xlnm.Print_Titles" localSheetId="6">'(12) details'!$3:$4</definedName>
    <definedName name="_xlnm.Print_Titles" localSheetId="3">'(20) detail'!$2:$3</definedName>
    <definedName name="_xlnm.Print_Titles" localSheetId="8">'20 bedded P-2'!$2:$3</definedName>
    <definedName name="_xlnm.Print_Titles" localSheetId="0">'20 beds abs'!$4:$5</definedName>
    <definedName name="_xlnm.Print_Titles" localSheetId="2">'abs 20bed m.wise'!$4:$5</definedName>
  </definedNames>
  <calcPr fullCalcOnLoad="1"/>
</workbook>
</file>

<file path=xl/comments1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comments12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G.O.Ms.No.121, dt.02.05.11 of HM&amp;FW (D2) Dept., for Rs.912.00 lakhs</t>
        </r>
      </text>
    </comment>
  </commentList>
</comments>
</file>

<file path=xl/comments5.xml><?xml version="1.0" encoding="utf-8"?>
<comments xmlns="http://schemas.openxmlformats.org/spreadsheetml/2006/main">
  <authors>
    <author>KRP</author>
  </authors>
  <commentList>
    <comment ref="A2" authorId="0">
      <text>
        <r>
          <rPr>
            <b/>
            <sz val="8"/>
            <rFont val="Tahoma"/>
            <family val="2"/>
          </rPr>
          <t>KRP:</t>
        </r>
        <r>
          <rPr>
            <sz val="8"/>
            <rFont val="Tahoma"/>
            <family val="2"/>
          </rPr>
          <t xml:space="preserve">
G.O.MS.No.345, HM&amp;FW (D2) Dept Dt.09.12.10 Rs.9.00</t>
        </r>
      </text>
    </comment>
  </commentList>
</comments>
</file>

<file path=xl/sharedStrings.xml><?xml version="1.0" encoding="utf-8"?>
<sst xmlns="http://schemas.openxmlformats.org/spreadsheetml/2006/main" count="505" uniqueCount="252">
  <si>
    <t>ABSTRACT</t>
  </si>
  <si>
    <t>Sl.No.</t>
  </si>
  <si>
    <t>District</t>
  </si>
  <si>
    <t>No. of works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</si>
  <si>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</si>
  <si>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</si>
  <si>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</si>
  <si>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</si>
  <si>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</si>
  <si>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</si>
  <si>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</si>
  <si>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</si>
  <si>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</si>
  <si>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Ananthapur</t>
  </si>
  <si>
    <t>Kurnool</t>
  </si>
  <si>
    <t>Mahaboobnagar</t>
  </si>
  <si>
    <t>Ranga Reddy</t>
  </si>
  <si>
    <t>Medak</t>
  </si>
  <si>
    <t>Nizamabad</t>
  </si>
  <si>
    <t>Adilabad</t>
  </si>
  <si>
    <t>Karimnagar</t>
  </si>
  <si>
    <t>Warangal</t>
  </si>
  <si>
    <t>Khammam</t>
  </si>
  <si>
    <t>Nalgonda</t>
  </si>
  <si>
    <t>TOTAL</t>
  </si>
  <si>
    <t xml:space="preserve">DISTRICT : SRIKAKULAM </t>
  </si>
  <si>
    <t xml:space="preserve">DISTRICT : VIZIANAGARAM </t>
  </si>
  <si>
    <t>DISTRICT : VISAKHAPATNAM</t>
  </si>
  <si>
    <t>DISTRICT : EAST GODAVARI</t>
  </si>
  <si>
    <t>DISTRICT : WEST GODAVARI</t>
  </si>
  <si>
    <t>DISTRICT : KRISHNA</t>
  </si>
  <si>
    <t>DISTRICT : GUNTUR</t>
  </si>
  <si>
    <t>DISTRICT : NELLORE</t>
  </si>
  <si>
    <t>DISTRICT : PRAKASAM</t>
  </si>
  <si>
    <t>DISTRICT : CHITTOOR</t>
  </si>
  <si>
    <t>DISTRICT : ANANTAPUR</t>
  </si>
  <si>
    <t>DISTRICT : KURNOOL</t>
  </si>
  <si>
    <t>Sl.
No.</t>
  </si>
  <si>
    <t>Location of  the work</t>
  </si>
  <si>
    <t>Name of the Agency</t>
  </si>
  <si>
    <t>Administrative sanction amount
(Rs.in lakhs)</t>
  </si>
  <si>
    <t>Agreement amount 
(Rs.in lakhs)</t>
  </si>
  <si>
    <t>Agreement  No &amp; Date</t>
  </si>
  <si>
    <t>Over all expenditure
(Rs. lakhs)</t>
  </si>
  <si>
    <t>Stage of work during this month</t>
  </si>
  <si>
    <t>Sub-total</t>
  </si>
  <si>
    <t>GRAND TOTAL</t>
  </si>
  <si>
    <t>Status of works</t>
  </si>
  <si>
    <t>Expenditure 
(Rs.in lakes)</t>
  </si>
  <si>
    <t>Tender process</t>
  </si>
  <si>
    <t>District Hospital</t>
  </si>
  <si>
    <t>Srikrishna Devaraya Medical College</t>
  </si>
  <si>
    <t>Government General Hospital</t>
  </si>
  <si>
    <t>MCH Hospital</t>
  </si>
  <si>
    <t>District HQ Hospital, Machilipatnam</t>
  </si>
  <si>
    <t>District HQ Hospital, Eluru</t>
  </si>
  <si>
    <t>District HQ Hospital, Rajahmundry</t>
  </si>
  <si>
    <t>Rangaraya Medical College, Kakinada.</t>
  </si>
  <si>
    <t>Victoria Maternity Hospital</t>
  </si>
  <si>
    <t>Maternity Hospital</t>
  </si>
  <si>
    <t>RIMS, Srikakulam</t>
  </si>
  <si>
    <t>Hyderabad</t>
  </si>
  <si>
    <t>Chittoor</t>
  </si>
  <si>
    <t>Remarks</t>
  </si>
  <si>
    <t xml:space="preserve">Stage of work </t>
  </si>
  <si>
    <t>Likely date of completion</t>
  </si>
  <si>
    <t>DISTRICT : KADAPA</t>
  </si>
  <si>
    <t>DH Proddutur</t>
  </si>
  <si>
    <t>Kadapa</t>
  </si>
  <si>
    <t>RIMS, Ongole</t>
  </si>
  <si>
    <t>AH, Parvathipuram</t>
  </si>
  <si>
    <t>CHC, Chintapally</t>
  </si>
  <si>
    <t>AH, Ramachodavaram</t>
  </si>
  <si>
    <t>AH, Srisailam</t>
  </si>
  <si>
    <t>AH, Paderu</t>
  </si>
  <si>
    <t>Grand Total</t>
  </si>
  <si>
    <t>Ref. to Administrative Approval</t>
  </si>
  <si>
    <t>Amount of Administrative Approval</t>
  </si>
  <si>
    <t>Ref. to Technical Sanction</t>
  </si>
  <si>
    <t>Amount of Technical Sanction</t>
  </si>
  <si>
    <t>Agreed Date of Completion</t>
  </si>
  <si>
    <t>Probable Date of Completion</t>
  </si>
  <si>
    <t>Expenditure to the end of Previous Year</t>
  </si>
  <si>
    <t>Budget Allocation  during Year 
(Rs.in lakhs)</t>
  </si>
  <si>
    <t>Expenditure (Rs.in lakhs)</t>
  </si>
  <si>
    <t>Cumulative</t>
  </si>
  <si>
    <t>To end of Previous Month</t>
  </si>
  <si>
    <t>During Month</t>
  </si>
  <si>
    <t>Total</t>
  </si>
  <si>
    <t>--</t>
  </si>
  <si>
    <t xml:space="preserve">     -do-</t>
  </si>
  <si>
    <t>PROGRESS REPORT FOR THE MONTH OF JULY - 2011 (FOR THE REVIEW AT HEAD OFFICE ON 03.08.2011)</t>
  </si>
  <si>
    <t xml:space="preserve">Site problem </t>
  </si>
  <si>
    <t>Work is in progress</t>
  </si>
  <si>
    <t>Not taken up</t>
  </si>
  <si>
    <t>Cumulative Expenditure
(Rs.in lakhs)</t>
  </si>
  <si>
    <t xml:space="preserve">       -do-</t>
  </si>
  <si>
    <t>Work Completed</t>
  </si>
  <si>
    <t>Not handed over RIMS authorities.</t>
  </si>
  <si>
    <t>Work completed</t>
  </si>
  <si>
    <t>Stage of work</t>
  </si>
  <si>
    <t>Expected date of completion</t>
  </si>
  <si>
    <t>Work to be started</t>
  </si>
  <si>
    <t>Construction of 20 Bed Special Care Newborn Units (SCNUs)- Phase-2</t>
  </si>
  <si>
    <t>Ref. to AS : G.O.Ms.No.322, dt.31.10.2011 of HM&amp;FW (D2) Dept.</t>
  </si>
  <si>
    <t>Estimate Cost of each work : Rs.38.00</t>
  </si>
  <si>
    <t>Name of Location</t>
  </si>
  <si>
    <t>Andhra Medical College &amp; KGH.</t>
  </si>
  <si>
    <t>G.O.Ms.No.322 HM&amp;FW(D2) Dept. dt.31.10.2011.</t>
  </si>
  <si>
    <t>Tenders stage</t>
  </si>
  <si>
    <t>31.04.2012</t>
  </si>
  <si>
    <t>Siddhartha Medical College, Vijayawada.</t>
  </si>
  <si>
    <t xml:space="preserve">   -do-</t>
  </si>
  <si>
    <t>DH, Tenali</t>
  </si>
  <si>
    <t>SVRR, Tirupathi</t>
  </si>
  <si>
    <t>GMH, Tirupathi</t>
  </si>
  <si>
    <t>RIMS, Kadapa</t>
  </si>
  <si>
    <t>District HQ Hospital, Nandyal</t>
  </si>
  <si>
    <t>Modern Maternity Hospital, Pitlaburz.</t>
  </si>
  <si>
    <t>Site to be identified</t>
  </si>
  <si>
    <t>Niloufer Hospital</t>
  </si>
  <si>
    <t>Maternity Hospital, Koti.</t>
  </si>
  <si>
    <t>MGM Hospital</t>
  </si>
  <si>
    <t>Grand total</t>
  </si>
  <si>
    <t>Construction of 20 Bed Special Care Newborn Units (SCNUs) - Phase-2</t>
  </si>
  <si>
    <t>Construction of 12 Bed Special Care Newborn Units (SCNUs) (ITDA) - Phase-1</t>
  </si>
  <si>
    <t>Construction of 20 Bed Special Care Newborn Units (SCNUs)-Phase-1</t>
  </si>
  <si>
    <t>Construction of 12 Bed Special Care Newborn Units (SCNUs) for the year 2011-12 (Phase-1)</t>
  </si>
  <si>
    <t>Construction of 20 Bed Special Care Newborn Units (SCNUs) for the year 2011-12 (Phase-1)</t>
  </si>
  <si>
    <t>Construction of 20 Bed Special Care Newborn Units (SCNUs) for the year 2011-12  (Phase-2)</t>
  </si>
  <si>
    <t>30.06.2012</t>
  </si>
  <si>
    <t>31.05.2012</t>
  </si>
  <si>
    <t>MONTH WISE ABSTRACT</t>
  </si>
  <si>
    <t>Work to be completed</t>
  </si>
  <si>
    <t>Site problem</t>
  </si>
  <si>
    <t>Construction of 
20 Bedded Special Care New Born Units (SCNUs) - 
Phase- 2 for the year 2011-12  under NRHM</t>
  </si>
  <si>
    <t>31.07.2012</t>
  </si>
  <si>
    <t>Requesting for new building, since space is not available in the existing building.
RAS requested either for Rs.46.50 or 96.00  vide this office Lr.No.1407/APMSIDC/HQ/NRHM/2010-11 /Kadapa/ 3769, dt.03.09.11.</t>
  </si>
  <si>
    <t>Date:     .08.2012</t>
  </si>
  <si>
    <t>Construction of 
20 &amp; 12 Bed Special Care New Born Units (SCNUs) - 
Phase-1 &amp; 2 for the year 2011-12  under NRHM</t>
  </si>
  <si>
    <t>Expected month of completion</t>
  </si>
  <si>
    <t>Sl.
No</t>
  </si>
  <si>
    <t>Name of District</t>
  </si>
  <si>
    <t>Block/Mandal</t>
  </si>
  <si>
    <t>Name of Centre</t>
  </si>
  <si>
    <t>Date/Month of Work sanctioned</t>
  </si>
  <si>
    <t>Financial Progress</t>
  </si>
  <si>
    <t xml:space="preserve">Name of Execution agency </t>
  </si>
  <si>
    <t>Physical Progress</t>
  </si>
  <si>
    <t>Expenditure (Rs. In lakhs)</t>
  </si>
  <si>
    <t>If complete - Date/Month of Work Completion</t>
  </si>
  <si>
    <t>If not completed -Stage of Progress</t>
  </si>
  <si>
    <t xml:space="preserve">Tentative date of completion </t>
  </si>
  <si>
    <t>SKLM</t>
  </si>
  <si>
    <t>24.12.11</t>
  </si>
  <si>
    <t>Sri K.Chandra Naidu</t>
  </si>
  <si>
    <t>2.05.11</t>
  </si>
  <si>
    <t>7.10.11</t>
  </si>
  <si>
    <t>25.11.11</t>
  </si>
  <si>
    <t>09.12.11</t>
  </si>
  <si>
    <t>Sri T.Eswara Rao</t>
  </si>
  <si>
    <t>Chintapally</t>
  </si>
  <si>
    <t>Paderu</t>
  </si>
  <si>
    <t>Parvathipuram</t>
  </si>
  <si>
    <t>VZNG</t>
  </si>
  <si>
    <t>VSP</t>
  </si>
  <si>
    <t>04.12.12</t>
  </si>
  <si>
    <t>08.03.12</t>
  </si>
  <si>
    <t>15.11.2011</t>
  </si>
  <si>
    <t>31.12.2011</t>
  </si>
  <si>
    <t>Rajahmundry</t>
  </si>
  <si>
    <t>Kakinada</t>
  </si>
  <si>
    <t>EG</t>
  </si>
  <si>
    <t>WG</t>
  </si>
  <si>
    <t>Ramachodavaram</t>
  </si>
  <si>
    <t>30.10.2012</t>
  </si>
  <si>
    <t>Eluru</t>
  </si>
  <si>
    <t>Sri T.Govinda Reddy.</t>
  </si>
  <si>
    <t>30-1-13</t>
  </si>
  <si>
    <t>8.10.2012</t>
  </si>
  <si>
    <t>26.11.2012</t>
  </si>
  <si>
    <t>M/s. Sumasree Constructions</t>
  </si>
  <si>
    <t>30-12-12</t>
  </si>
  <si>
    <t>M/s. I. Muni Mohan Reddy &amp; Co.,</t>
  </si>
  <si>
    <t>16-07-12</t>
  </si>
  <si>
    <t>M/s.Silas Constructions</t>
  </si>
  <si>
    <t>Sri.A.Ramappa.</t>
  </si>
  <si>
    <t>31-5-2013</t>
  </si>
  <si>
    <t>04.01.2013</t>
  </si>
  <si>
    <t>02.04.2013</t>
  </si>
  <si>
    <t xml:space="preserve">N.Adinarayana Reddy, </t>
  </si>
  <si>
    <t>M.Pulla Reddy</t>
  </si>
  <si>
    <t>22.10.2012</t>
  </si>
  <si>
    <t>29.08.2012</t>
  </si>
  <si>
    <t>D.Venkata Narayana</t>
  </si>
  <si>
    <t>12.03.2012</t>
  </si>
  <si>
    <t>KNL</t>
  </si>
  <si>
    <t>Srisailam</t>
  </si>
  <si>
    <t>Sri K.Chandra Naidu,</t>
  </si>
  <si>
    <t>Sri B.Muralikrishna</t>
  </si>
  <si>
    <t>Sri Y. Prakasa Rao</t>
  </si>
  <si>
    <t>Sri V.R. Kaleswara Rao</t>
  </si>
  <si>
    <t>Sri.Ganta Satya Sudhir</t>
  </si>
  <si>
    <t>Sri K.Srinivas Rao,</t>
  </si>
  <si>
    <t>P.Venkatareddy</t>
  </si>
  <si>
    <t>Balachennaredy,</t>
  </si>
  <si>
    <t>M/s HEMS Constructions</t>
  </si>
  <si>
    <t>KRI</t>
  </si>
  <si>
    <t>Ongole</t>
  </si>
  <si>
    <t>NLR</t>
  </si>
  <si>
    <t>CTR</t>
  </si>
  <si>
    <t xml:space="preserve">Chittoor </t>
  </si>
  <si>
    <t>ATP</t>
  </si>
  <si>
    <t>Anantapur</t>
  </si>
  <si>
    <t xml:space="preserve">Kadapa </t>
  </si>
  <si>
    <t>Sri R.S. Santharam</t>
  </si>
  <si>
    <t>-do-</t>
  </si>
  <si>
    <t>Sri K.Satyanarayana Murthy</t>
  </si>
  <si>
    <t>02.05.2011</t>
  </si>
  <si>
    <t>31.10.2011</t>
  </si>
  <si>
    <t>GNT</t>
  </si>
  <si>
    <t>PKSM</t>
  </si>
  <si>
    <t>YSR</t>
  </si>
  <si>
    <t>VZM</t>
  </si>
  <si>
    <t>31.10.2013</t>
  </si>
  <si>
    <t>Add establishment charges@ 7%</t>
  </si>
  <si>
    <t>TOTAL :</t>
  </si>
  <si>
    <t>Sri D.Venkateswara Raju</t>
  </si>
  <si>
    <t>28-12-2013</t>
  </si>
  <si>
    <t>I. Tirupalu</t>
  </si>
  <si>
    <t>AS / RAS amount
(Rs.in lakhs)</t>
  </si>
  <si>
    <t>AS / RAS amount
(Rs. In lakhs)</t>
  </si>
  <si>
    <t>M/s. Satya Sai Construction Visakhapatnam</t>
  </si>
  <si>
    <t>Functioning in old hospital in RIMS campus. Included in Balance work of RIMS</t>
  </si>
  <si>
    <t xml:space="preserve">  01.06.2011</t>
  </si>
  <si>
    <t>Gross Expenditure
(Rs. In lakhs)</t>
  </si>
  <si>
    <t>Balance amount required 
(Rs. In lakhs)</t>
  </si>
  <si>
    <t>No. of works Sanctioned</t>
  </si>
  <si>
    <t>No.of Works Not taken</t>
  </si>
  <si>
    <t xml:space="preserve">No.of Works taken up
 6-10) </t>
  </si>
  <si>
    <t>Status of takenup works</t>
  </si>
  <si>
    <t xml:space="preserve">Final bill </t>
  </si>
  <si>
    <t xml:space="preserve">Building </t>
  </si>
  <si>
    <t xml:space="preserve"> Taken up by other department/Scheme</t>
  </si>
  <si>
    <t>RAS awaited</t>
  </si>
  <si>
    <t xml:space="preserve">Total
(7+8+9) </t>
  </si>
  <si>
    <t>Paid</t>
  </si>
  <si>
    <t>Not paid</t>
  </si>
  <si>
    <t>Handed over</t>
  </si>
  <si>
    <t>Not Handed Over</t>
  </si>
  <si>
    <t>KDP</t>
  </si>
  <si>
    <t>Dt:19.01.2016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</si>
</sst>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m/d/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56" applyFont="1" applyFill="1">
      <alignment/>
      <protection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8" fillId="0" borderId="11" xfId="56" applyFont="1" applyFill="1" applyBorder="1" applyAlignment="1">
      <alignment vertical="center"/>
      <protection/>
    </xf>
    <xf numFmtId="0" fontId="8" fillId="0" borderId="12" xfId="56" applyFont="1" applyFill="1" applyBorder="1" applyAlignment="1">
      <alignment vertical="center"/>
      <protection/>
    </xf>
    <xf numFmtId="0" fontId="8" fillId="0" borderId="13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8" fillId="0" borderId="14" xfId="56" applyFont="1" applyFill="1" applyBorder="1" applyAlignment="1">
      <alignment vertical="center"/>
      <protection/>
    </xf>
    <xf numFmtId="0" fontId="8" fillId="0" borderId="15" xfId="56" applyFont="1" applyFill="1" applyBorder="1" applyAlignment="1">
      <alignment vertical="center"/>
      <protection/>
    </xf>
    <xf numFmtId="0" fontId="8" fillId="0" borderId="16" xfId="56" applyFont="1" applyFill="1" applyBorder="1" applyAlignment="1">
      <alignment vertical="center"/>
      <protection/>
    </xf>
    <xf numFmtId="0" fontId="8" fillId="0" borderId="17" xfId="56" applyFont="1" applyFill="1" applyBorder="1" applyAlignment="1">
      <alignment vertical="center"/>
      <protection/>
    </xf>
    <xf numFmtId="0" fontId="0" fillId="0" borderId="18" xfId="56" applyFont="1" applyFill="1" applyBorder="1">
      <alignment/>
      <protection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top" wrapText="1"/>
    </xf>
    <xf numFmtId="2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16" fontId="11" fillId="0" borderId="21" xfId="0" applyNumberFormat="1" applyFont="1" applyBorder="1" applyAlignment="1" quotePrefix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11" fillId="0" borderId="10" xfId="56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2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56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" fontId="0" fillId="33" borderId="10" xfId="0" applyNumberFormat="1" applyFont="1" applyFill="1" applyBorder="1" applyAlignment="1">
      <alignment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75" fontId="14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top"/>
    </xf>
    <xf numFmtId="0" fontId="5" fillId="33" borderId="10" xfId="0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7" fillId="33" borderId="20" xfId="58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7" fillId="33" borderId="25" xfId="58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58" applyFont="1" applyFill="1" applyBorder="1" applyAlignment="1">
      <alignment horizontal="center" vertical="center" wrapText="1"/>
      <protection/>
    </xf>
    <xf numFmtId="0" fontId="7" fillId="33" borderId="27" xfId="5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33" borderId="23" xfId="58" applyFont="1" applyFill="1" applyBorder="1" applyAlignment="1">
      <alignment horizontal="center" vertical="center" wrapText="1"/>
      <protection/>
    </xf>
    <xf numFmtId="0" fontId="7" fillId="33" borderId="28" xfId="58" applyFont="1" applyFill="1" applyBorder="1" applyAlignment="1">
      <alignment horizontal="center" vertical="center" wrapText="1"/>
      <protection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7" fillId="33" borderId="24" xfId="58" applyFont="1" applyFill="1" applyBorder="1" applyAlignment="1">
      <alignment horizontal="center" vertical="center" wrapText="1"/>
      <protection/>
    </xf>
    <xf numFmtId="2" fontId="5" fillId="0" borderId="23" xfId="0" applyNumberFormat="1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3" borderId="19" xfId="58" applyFont="1" applyFill="1" applyBorder="1" applyAlignment="1">
      <alignment horizontal="center" vertical="center" wrapText="1"/>
      <protection/>
    </xf>
    <xf numFmtId="2" fontId="5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right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7" fillId="33" borderId="24" xfId="58" applyFont="1" applyFill="1" applyBorder="1" applyAlignment="1">
      <alignment horizontal="center" vertical="center" wrapText="1"/>
      <protection/>
    </xf>
    <xf numFmtId="0" fontId="7" fillId="33" borderId="20" xfId="58" applyFont="1" applyFill="1" applyBorder="1" applyAlignment="1">
      <alignment horizontal="center" vertical="center" wrapText="1"/>
      <protection/>
    </xf>
    <xf numFmtId="0" fontId="7" fillId="33" borderId="25" xfId="58" applyFont="1" applyFill="1" applyBorder="1" applyAlignment="1">
      <alignment horizontal="center" vertical="center" wrapText="1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33" borderId="1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27" xfId="58" applyFont="1" applyFill="1" applyBorder="1" applyAlignment="1">
      <alignment horizontal="center" vertical="center" wrapText="1"/>
      <protection/>
    </xf>
    <xf numFmtId="0" fontId="7" fillId="33" borderId="29" xfId="58" applyFont="1" applyFill="1" applyBorder="1" applyAlignment="1">
      <alignment horizontal="center" vertical="center" wrapText="1"/>
      <protection/>
    </xf>
    <xf numFmtId="0" fontId="7" fillId="33" borderId="22" xfId="58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58" applyFont="1" applyFill="1" applyBorder="1" applyAlignment="1">
      <alignment horizontal="center" vertical="center" wrapText="1"/>
      <protection/>
    </xf>
    <xf numFmtId="0" fontId="7" fillId="33" borderId="19" xfId="58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1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33" borderId="28" xfId="58" applyFont="1" applyFill="1" applyBorder="1" applyAlignment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ySplit="5" topLeftCell="A6" activePane="bottomLeft" state="frozen"/>
      <selection pane="topLeft" activeCell="C14" sqref="C14"/>
      <selection pane="bottomLeft" activeCell="H8" sqref="H8:J8"/>
    </sheetView>
  </sheetViews>
  <sheetFormatPr defaultColWidth="9.140625" defaultRowHeight="12.75"/>
  <cols>
    <col min="1" max="1" width="6.7109375" style="2" customWidth="1"/>
    <col min="2" max="2" width="18.421875" style="1" customWidth="1"/>
    <col min="3" max="3" width="13.00390625" style="2" customWidth="1"/>
    <col min="4" max="4" width="8.8515625" style="2" customWidth="1"/>
    <col min="5" max="5" width="8.57421875" style="2" customWidth="1"/>
    <col min="6" max="6" width="8.140625" style="2" customWidth="1"/>
    <col min="7" max="7" width="11.28125" style="2" customWidth="1"/>
    <col min="8" max="8" width="11.140625" style="2" customWidth="1"/>
    <col min="9" max="9" width="11.140625" style="3" hidden="1" customWidth="1"/>
    <col min="10" max="10" width="42.57421875" style="1" customWidth="1"/>
    <col min="11" max="16384" width="9.140625" style="1" customWidth="1"/>
  </cols>
  <sheetData>
    <row r="1" spans="1:10" ht="20.2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151" t="s">
        <v>128</v>
      </c>
      <c r="B2" s="151"/>
      <c r="C2" s="151"/>
      <c r="D2" s="151"/>
      <c r="E2" s="151"/>
      <c r="F2" s="151"/>
      <c r="G2" s="151"/>
      <c r="H2" s="151"/>
      <c r="I2" s="151"/>
      <c r="J2" s="151"/>
    </row>
    <row r="3" ht="14.25"/>
    <row r="4" spans="1:10" s="38" customFormat="1" ht="15" customHeight="1">
      <c r="A4" s="149" t="s">
        <v>1</v>
      </c>
      <c r="B4" s="149" t="s">
        <v>2</v>
      </c>
      <c r="C4" s="149" t="s">
        <v>40</v>
      </c>
      <c r="D4" s="149" t="s">
        <v>3</v>
      </c>
      <c r="E4" s="152" t="s">
        <v>47</v>
      </c>
      <c r="F4" s="152"/>
      <c r="G4" s="152"/>
      <c r="H4" s="152"/>
      <c r="I4" s="150" t="s">
        <v>48</v>
      </c>
      <c r="J4" s="149" t="s">
        <v>63</v>
      </c>
    </row>
    <row r="5" spans="1:10" s="38" customFormat="1" ht="48" customHeight="1">
      <c r="A5" s="149"/>
      <c r="B5" s="149"/>
      <c r="C5" s="149"/>
      <c r="D5" s="149"/>
      <c r="E5" s="39" t="s">
        <v>92</v>
      </c>
      <c r="F5" s="39" t="s">
        <v>102</v>
      </c>
      <c r="G5" s="39" t="s">
        <v>93</v>
      </c>
      <c r="H5" s="39" t="s">
        <v>97</v>
      </c>
      <c r="I5" s="150"/>
      <c r="J5" s="149"/>
    </row>
    <row r="6" spans="1:10" ht="13.5">
      <c r="A6" s="5">
        <v>1</v>
      </c>
      <c r="B6" s="6" t="s">
        <v>4</v>
      </c>
      <c r="C6" s="7">
        <v>38</v>
      </c>
      <c r="D6" s="5">
        <v>1</v>
      </c>
      <c r="E6" s="32"/>
      <c r="F6" s="32">
        <v>1</v>
      </c>
      <c r="G6" s="32"/>
      <c r="H6" s="32"/>
      <c r="I6" s="7">
        <f>'(20) detail'!G6</f>
        <v>0</v>
      </c>
      <c r="J6" s="6"/>
    </row>
    <row r="7" spans="1:10" ht="21.75" customHeight="1">
      <c r="A7" s="5">
        <f aca="true" t="shared" si="0" ref="A7:A27">A6+1</f>
        <v>2</v>
      </c>
      <c r="B7" s="6" t="s">
        <v>5</v>
      </c>
      <c r="C7" s="7">
        <v>38</v>
      </c>
      <c r="D7" s="5">
        <v>1</v>
      </c>
      <c r="E7" s="32"/>
      <c r="F7" s="32"/>
      <c r="G7" s="32"/>
      <c r="H7" s="32">
        <v>1</v>
      </c>
      <c r="I7" s="7">
        <f>'(20) detail'!G8</f>
        <v>37.9</v>
      </c>
      <c r="J7" s="6"/>
    </row>
    <row r="8" spans="1:10" ht="21.75" customHeight="1">
      <c r="A8" s="5">
        <f t="shared" si="0"/>
        <v>3</v>
      </c>
      <c r="B8" s="6" t="s">
        <v>6</v>
      </c>
      <c r="C8" s="7">
        <v>38</v>
      </c>
      <c r="D8" s="5">
        <v>1</v>
      </c>
      <c r="E8" s="32"/>
      <c r="F8" s="32"/>
      <c r="G8" s="32"/>
      <c r="H8" s="32">
        <v>1</v>
      </c>
      <c r="I8" s="7">
        <f>'(20) detail'!G10</f>
        <v>33</v>
      </c>
      <c r="J8" s="6"/>
    </row>
    <row r="9" spans="1:10" ht="21.75" customHeight="1">
      <c r="A9" s="5">
        <f t="shared" si="0"/>
        <v>4</v>
      </c>
      <c r="B9" s="6" t="s">
        <v>7</v>
      </c>
      <c r="C9" s="7">
        <v>76</v>
      </c>
      <c r="D9" s="5">
        <v>2</v>
      </c>
      <c r="E9" s="32"/>
      <c r="F9" s="32"/>
      <c r="G9" s="32"/>
      <c r="H9" s="32">
        <v>2</v>
      </c>
      <c r="I9" s="7">
        <f>'(20) detail'!G13</f>
        <v>34.98</v>
      </c>
      <c r="J9" s="6"/>
    </row>
    <row r="10" spans="1:10" ht="23.25" customHeight="1">
      <c r="A10" s="5">
        <f t="shared" si="0"/>
        <v>5</v>
      </c>
      <c r="B10" s="6" t="s">
        <v>8</v>
      </c>
      <c r="C10" s="7">
        <v>38</v>
      </c>
      <c r="D10" s="5">
        <v>1</v>
      </c>
      <c r="E10" s="32"/>
      <c r="F10" s="32"/>
      <c r="G10" s="32">
        <v>1</v>
      </c>
      <c r="H10" s="32"/>
      <c r="I10" s="7">
        <f>'(20) detail'!G16</f>
        <v>35.47</v>
      </c>
      <c r="J10" s="6"/>
    </row>
    <row r="11" spans="1:10" ht="20.25" customHeight="1">
      <c r="A11" s="5">
        <f t="shared" si="0"/>
        <v>6</v>
      </c>
      <c r="B11" s="6" t="s">
        <v>9</v>
      </c>
      <c r="C11" s="7">
        <v>38</v>
      </c>
      <c r="D11" s="5">
        <v>1</v>
      </c>
      <c r="E11" s="32"/>
      <c r="F11" s="32"/>
      <c r="G11" s="32">
        <v>1</v>
      </c>
      <c r="H11" s="32"/>
      <c r="I11" s="7">
        <f>'(20) detail'!G18</f>
        <v>25.22</v>
      </c>
      <c r="J11" s="6"/>
    </row>
    <row r="12" spans="1:10" ht="20.25" customHeight="1">
      <c r="A12" s="5">
        <f t="shared" si="0"/>
        <v>7</v>
      </c>
      <c r="B12" s="6" t="s">
        <v>10</v>
      </c>
      <c r="C12" s="7">
        <v>38</v>
      </c>
      <c r="D12" s="5">
        <v>1</v>
      </c>
      <c r="E12" s="32"/>
      <c r="F12" s="32"/>
      <c r="G12" s="32"/>
      <c r="H12" s="32">
        <v>1</v>
      </c>
      <c r="I12" s="7">
        <f>'(20) detail'!G20</f>
        <v>35.25</v>
      </c>
      <c r="J12" s="6"/>
    </row>
    <row r="13" spans="1:10" ht="13.5">
      <c r="A13" s="5">
        <f t="shared" si="0"/>
        <v>8</v>
      </c>
      <c r="B13" s="6" t="s">
        <v>11</v>
      </c>
      <c r="C13" s="7">
        <v>38</v>
      </c>
      <c r="D13" s="5">
        <v>1</v>
      </c>
      <c r="E13" s="5"/>
      <c r="F13" s="32"/>
      <c r="G13" s="32">
        <v>1</v>
      </c>
      <c r="H13" s="32"/>
      <c r="I13" s="7">
        <f>'(20) detail'!G22</f>
        <v>36.92</v>
      </c>
      <c r="J13" s="6" t="s">
        <v>98</v>
      </c>
    </row>
    <row r="14" spans="1:10" ht="22.5" customHeight="1">
      <c r="A14" s="5">
        <f t="shared" si="0"/>
        <v>9</v>
      </c>
      <c r="B14" s="6" t="s">
        <v>12</v>
      </c>
      <c r="C14" s="7">
        <v>38</v>
      </c>
      <c r="D14" s="5">
        <v>1</v>
      </c>
      <c r="E14" s="32"/>
      <c r="F14" s="32"/>
      <c r="G14" s="32"/>
      <c r="H14" s="32">
        <v>1</v>
      </c>
      <c r="I14" s="7">
        <f>'(20) detail'!G24</f>
        <v>33.32</v>
      </c>
      <c r="J14" s="6"/>
    </row>
    <row r="15" spans="1:10" ht="82.5">
      <c r="A15" s="5">
        <f t="shared" si="0"/>
        <v>10</v>
      </c>
      <c r="B15" s="6" t="s">
        <v>62</v>
      </c>
      <c r="C15" s="7">
        <v>38</v>
      </c>
      <c r="D15" s="5">
        <v>1</v>
      </c>
      <c r="E15" s="32"/>
      <c r="F15" s="32"/>
      <c r="G15" s="32">
        <v>1</v>
      </c>
      <c r="H15" s="32"/>
      <c r="I15" s="7">
        <f>'(20) detail'!G26</f>
        <v>35.24</v>
      </c>
      <c r="J15" s="6" t="s">
        <v>137</v>
      </c>
    </row>
    <row r="16" spans="1:10" ht="13.5">
      <c r="A16" s="5">
        <f t="shared" si="0"/>
        <v>11</v>
      </c>
      <c r="B16" s="6" t="s">
        <v>13</v>
      </c>
      <c r="C16" s="7">
        <v>38</v>
      </c>
      <c r="D16" s="5">
        <v>1</v>
      </c>
      <c r="E16" s="32"/>
      <c r="F16" s="32"/>
      <c r="G16" s="32">
        <v>1</v>
      </c>
      <c r="H16" s="32"/>
      <c r="I16" s="7">
        <f>'(20) detail'!G28</f>
        <v>25.47</v>
      </c>
      <c r="J16" s="6"/>
    </row>
    <row r="17" spans="1:10" ht="19.5" customHeight="1">
      <c r="A17" s="5">
        <f t="shared" si="0"/>
        <v>12</v>
      </c>
      <c r="B17" s="6" t="s">
        <v>68</v>
      </c>
      <c r="C17" s="7">
        <v>38</v>
      </c>
      <c r="D17" s="5">
        <v>1</v>
      </c>
      <c r="E17" s="32"/>
      <c r="F17" s="32"/>
      <c r="G17" s="32"/>
      <c r="H17" s="32">
        <v>1</v>
      </c>
      <c r="I17" s="7">
        <f>'(20) detail'!G30</f>
        <v>29.62</v>
      </c>
      <c r="J17" s="6"/>
    </row>
    <row r="18" spans="1:10" ht="19.5" customHeight="1">
      <c r="A18" s="5">
        <f t="shared" si="0"/>
        <v>13</v>
      </c>
      <c r="B18" s="6" t="s">
        <v>14</v>
      </c>
      <c r="C18" s="7">
        <v>38</v>
      </c>
      <c r="D18" s="5">
        <v>1</v>
      </c>
      <c r="E18" s="32"/>
      <c r="F18" s="32"/>
      <c r="G18" s="32">
        <v>1</v>
      </c>
      <c r="H18" s="32"/>
      <c r="I18" s="7">
        <f>'(20) detail'!G32</f>
        <v>35.43</v>
      </c>
      <c r="J18" s="6"/>
    </row>
    <row r="19" spans="1:10" ht="19.5" customHeight="1">
      <c r="A19" s="5">
        <f t="shared" si="0"/>
        <v>14</v>
      </c>
      <c r="B19" s="6" t="s">
        <v>15</v>
      </c>
      <c r="C19" s="7">
        <v>38</v>
      </c>
      <c r="D19" s="5">
        <v>1</v>
      </c>
      <c r="E19" s="32"/>
      <c r="F19" s="32"/>
      <c r="G19" s="32"/>
      <c r="H19" s="32">
        <v>1</v>
      </c>
      <c r="I19" s="7" t="e">
        <f>'(20) detail'!#REF!</f>
        <v>#REF!</v>
      </c>
      <c r="J19" s="6"/>
    </row>
    <row r="20" spans="1:10" ht="19.5" customHeight="1">
      <c r="A20" s="5">
        <f t="shared" si="0"/>
        <v>15</v>
      </c>
      <c r="B20" s="6" t="s">
        <v>16</v>
      </c>
      <c r="C20" s="7">
        <v>76</v>
      </c>
      <c r="D20" s="5">
        <v>2</v>
      </c>
      <c r="E20" s="32"/>
      <c r="F20" s="32"/>
      <c r="G20" s="5"/>
      <c r="H20" s="32">
        <v>2</v>
      </c>
      <c r="I20" s="7" t="e">
        <f>'(20) detail'!#REF!</f>
        <v>#REF!</v>
      </c>
      <c r="J20" s="6"/>
    </row>
    <row r="21" spans="1:10" ht="19.5" customHeight="1">
      <c r="A21" s="5">
        <f t="shared" si="0"/>
        <v>16</v>
      </c>
      <c r="B21" s="6" t="s">
        <v>23</v>
      </c>
      <c r="C21" s="7">
        <v>38</v>
      </c>
      <c r="D21" s="5">
        <v>1</v>
      </c>
      <c r="E21" s="32"/>
      <c r="F21" s="32"/>
      <c r="G21" s="32"/>
      <c r="H21" s="32">
        <v>1</v>
      </c>
      <c r="I21" s="7" t="e">
        <f>'(20) detail'!#REF!</f>
        <v>#REF!</v>
      </c>
      <c r="J21" s="6"/>
    </row>
    <row r="22" spans="1:10" ht="19.5" customHeight="1">
      <c r="A22" s="5">
        <f t="shared" si="0"/>
        <v>17</v>
      </c>
      <c r="B22" s="6" t="s">
        <v>17</v>
      </c>
      <c r="C22" s="7">
        <v>38</v>
      </c>
      <c r="D22" s="5">
        <v>1</v>
      </c>
      <c r="E22" s="32"/>
      <c r="F22" s="32">
        <v>1</v>
      </c>
      <c r="G22" s="32"/>
      <c r="H22" s="32"/>
      <c r="I22" s="7" t="e">
        <f>'(20) detail'!#REF!</f>
        <v>#REF!</v>
      </c>
      <c r="J22" s="6"/>
    </row>
    <row r="23" spans="1:10" ht="13.5">
      <c r="A23" s="5">
        <f t="shared" si="0"/>
        <v>18</v>
      </c>
      <c r="B23" s="6" t="s">
        <v>18</v>
      </c>
      <c r="C23" s="7">
        <v>38</v>
      </c>
      <c r="D23" s="5">
        <v>1</v>
      </c>
      <c r="E23" s="32"/>
      <c r="F23" s="32"/>
      <c r="G23" s="32">
        <v>1</v>
      </c>
      <c r="H23" s="32"/>
      <c r="I23" s="7" t="e">
        <f>'(20) detail'!#REF!</f>
        <v>#REF!</v>
      </c>
      <c r="J23" s="37"/>
    </row>
    <row r="24" spans="1:10" ht="21.75" customHeight="1">
      <c r="A24" s="5">
        <f t="shared" si="0"/>
        <v>19</v>
      </c>
      <c r="B24" s="6" t="s">
        <v>21</v>
      </c>
      <c r="C24" s="7">
        <v>76</v>
      </c>
      <c r="D24" s="5">
        <v>2</v>
      </c>
      <c r="E24" s="32"/>
      <c r="F24" s="32"/>
      <c r="G24" s="32"/>
      <c r="H24" s="32">
        <v>2</v>
      </c>
      <c r="I24" s="7" t="e">
        <f>'(20) detail'!#REF!</f>
        <v>#REF!</v>
      </c>
      <c r="J24" s="6"/>
    </row>
    <row r="25" spans="1:10" ht="21.75" customHeight="1">
      <c r="A25" s="5">
        <f t="shared" si="0"/>
        <v>20</v>
      </c>
      <c r="B25" s="6" t="s">
        <v>22</v>
      </c>
      <c r="C25" s="7">
        <v>38</v>
      </c>
      <c r="D25" s="5">
        <v>1</v>
      </c>
      <c r="E25" s="32"/>
      <c r="F25" s="32"/>
      <c r="G25" s="32"/>
      <c r="H25" s="32">
        <v>1</v>
      </c>
      <c r="I25" s="7" t="e">
        <f>'(20) detail'!#REF!</f>
        <v>#REF!</v>
      </c>
      <c r="J25" s="6"/>
    </row>
    <row r="26" spans="1:10" ht="21.75" customHeight="1">
      <c r="A26" s="5">
        <f t="shared" si="0"/>
        <v>21</v>
      </c>
      <c r="B26" s="6" t="s">
        <v>20</v>
      </c>
      <c r="C26" s="7">
        <v>38</v>
      </c>
      <c r="D26" s="5">
        <v>1</v>
      </c>
      <c r="E26" s="32"/>
      <c r="F26" s="32"/>
      <c r="G26" s="5"/>
      <c r="H26" s="32">
        <v>1</v>
      </c>
      <c r="I26" s="7" t="e">
        <f>'(20) detail'!#REF!</f>
        <v>#REF!</v>
      </c>
      <c r="J26" s="6"/>
    </row>
    <row r="27" spans="1:10" ht="21.75" customHeight="1">
      <c r="A27" s="5">
        <f t="shared" si="0"/>
        <v>22</v>
      </c>
      <c r="B27" s="6" t="s">
        <v>19</v>
      </c>
      <c r="C27" s="7">
        <v>38</v>
      </c>
      <c r="D27" s="5">
        <v>1</v>
      </c>
      <c r="E27" s="32"/>
      <c r="F27" s="32"/>
      <c r="G27" s="5"/>
      <c r="H27" s="32">
        <v>1</v>
      </c>
      <c r="I27" s="7" t="e">
        <f>'(20) detail'!#REF!</f>
        <v>#REF!</v>
      </c>
      <c r="J27" s="6"/>
    </row>
    <row r="28" spans="1:10" s="17" customFormat="1" ht="13.5">
      <c r="A28" s="8"/>
      <c r="B28" s="8" t="s">
        <v>24</v>
      </c>
      <c r="C28" s="9">
        <f aca="true" t="shared" si="1" ref="C28:I28">SUM(C6:C27)</f>
        <v>950</v>
      </c>
      <c r="D28" s="8">
        <f t="shared" si="1"/>
        <v>25</v>
      </c>
      <c r="E28" s="8">
        <f t="shared" si="1"/>
        <v>0</v>
      </c>
      <c r="F28" s="8">
        <f t="shared" si="1"/>
        <v>2</v>
      </c>
      <c r="G28" s="8">
        <f t="shared" si="1"/>
        <v>7</v>
      </c>
      <c r="H28" s="8">
        <f>SUM(H6:H27)</f>
        <v>16</v>
      </c>
      <c r="I28" s="9" t="e">
        <f t="shared" si="1"/>
        <v>#REF!</v>
      </c>
      <c r="J28" s="19"/>
    </row>
  </sheetData>
  <sheetProtection/>
  <mergeCells count="9">
    <mergeCell ref="A1:J1"/>
    <mergeCell ref="J4:J5"/>
    <mergeCell ref="A4:A5"/>
    <mergeCell ref="B4:B5"/>
    <mergeCell ref="C4:C5"/>
    <mergeCell ref="D4:D5"/>
    <mergeCell ref="I4:I5"/>
    <mergeCell ref="A2:J2"/>
    <mergeCell ref="E4:H4"/>
  </mergeCells>
  <printOptions/>
  <pageMargins left="1" right="0.7" top="0.4" bottom="0.75" header="0.3" footer="0.3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B16" sqref="B16:K16"/>
    </sheetView>
  </sheetViews>
  <sheetFormatPr defaultColWidth="9.140625" defaultRowHeight="12.75"/>
  <cols>
    <col min="1" max="1" width="3.421875" style="18" customWidth="1"/>
    <col min="2" max="2" width="14.7109375" style="18" customWidth="1"/>
    <col min="3" max="3" width="17.00390625" style="18" customWidth="1"/>
    <col min="4" max="5" width="15.140625" style="18" customWidth="1"/>
    <col min="6" max="8" width="9.140625" style="18" customWidth="1"/>
    <col min="9" max="9" width="16.28125" style="18" customWidth="1"/>
    <col min="10" max="16384" width="9.140625" style="18" customWidth="1"/>
  </cols>
  <sheetData>
    <row r="1" spans="9:11" ht="13.5" thickBot="1">
      <c r="I1" s="156" t="s">
        <v>138</v>
      </c>
      <c r="J1" s="156"/>
      <c r="K1" s="156"/>
    </row>
    <row r="2" spans="2:11" ht="13.5" customHeight="1" thickTop="1">
      <c r="B2" s="29"/>
      <c r="C2" s="21"/>
      <c r="D2" s="21"/>
      <c r="E2" s="21"/>
      <c r="F2" s="21"/>
      <c r="G2" s="21"/>
      <c r="H2" s="21"/>
      <c r="I2" s="21"/>
      <c r="J2" s="21"/>
      <c r="K2" s="22"/>
    </row>
    <row r="3" spans="2:11" ht="12.75" customHeight="1">
      <c r="B3" s="23"/>
      <c r="C3" s="24"/>
      <c r="D3" s="24"/>
      <c r="E3" s="24"/>
      <c r="F3" s="24"/>
      <c r="G3" s="24"/>
      <c r="H3" s="24"/>
      <c r="I3" s="24"/>
      <c r="J3" s="24"/>
      <c r="K3" s="25"/>
    </row>
    <row r="4" spans="2:11" ht="12.75" customHeight="1">
      <c r="B4" s="23"/>
      <c r="C4" s="24"/>
      <c r="D4" s="24"/>
      <c r="E4" s="24"/>
      <c r="F4" s="24"/>
      <c r="G4" s="24"/>
      <c r="H4" s="24"/>
      <c r="I4" s="24"/>
      <c r="J4" s="24"/>
      <c r="K4" s="25"/>
    </row>
    <row r="5" spans="2:11" ht="12.75" customHeight="1">
      <c r="B5" s="23"/>
      <c r="C5" s="24"/>
      <c r="D5" s="24"/>
      <c r="E5" s="24"/>
      <c r="F5" s="24"/>
      <c r="G5" s="24"/>
      <c r="H5" s="24"/>
      <c r="I5" s="24"/>
      <c r="J5" s="24"/>
      <c r="K5" s="25"/>
    </row>
    <row r="6" spans="2:11" ht="12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12.75" customHeight="1">
      <c r="B7" s="23"/>
      <c r="C7" s="24"/>
      <c r="D7" s="24"/>
      <c r="E7" s="24"/>
      <c r="F7" s="24"/>
      <c r="G7" s="24"/>
      <c r="H7" s="24"/>
      <c r="I7" s="24"/>
      <c r="J7" s="24"/>
      <c r="K7" s="25"/>
    </row>
    <row r="8" spans="2:11" ht="12.75" customHeight="1">
      <c r="B8" s="23"/>
      <c r="C8" s="24"/>
      <c r="D8" s="24"/>
      <c r="E8" s="24"/>
      <c r="F8" s="24"/>
      <c r="G8" s="24"/>
      <c r="H8" s="24"/>
      <c r="I8" s="24"/>
      <c r="J8" s="24"/>
      <c r="K8" s="25"/>
    </row>
    <row r="9" spans="2:11" ht="12.75" customHeight="1">
      <c r="B9" s="23"/>
      <c r="C9" s="24"/>
      <c r="D9" s="24"/>
      <c r="E9" s="24"/>
      <c r="F9" s="24"/>
      <c r="G9" s="24"/>
      <c r="H9" s="24"/>
      <c r="I9" s="24"/>
      <c r="J9" s="24"/>
      <c r="K9" s="25"/>
    </row>
    <row r="10" spans="2:11" ht="12.75" customHeight="1">
      <c r="B10" s="23"/>
      <c r="C10" s="24"/>
      <c r="D10" s="24"/>
      <c r="E10" s="24"/>
      <c r="F10" s="24"/>
      <c r="G10" s="24"/>
      <c r="H10" s="24"/>
      <c r="I10" s="24"/>
      <c r="J10" s="24"/>
      <c r="K10" s="25"/>
    </row>
    <row r="11" spans="2:11" ht="12.75" customHeight="1">
      <c r="B11" s="23"/>
      <c r="C11" s="24"/>
      <c r="D11" s="24"/>
      <c r="E11" s="24"/>
      <c r="F11" s="24"/>
      <c r="G11" s="24"/>
      <c r="H11" s="24"/>
      <c r="I11" s="24"/>
      <c r="J11" s="24"/>
      <c r="K11" s="25"/>
    </row>
    <row r="12" spans="2:11" ht="12.75" customHeight="1"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2:11" ht="24.75" customHeight="1"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2:11" ht="12.75" customHeight="1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2.75" customHeight="1"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2:11" ht="96.75" customHeight="1">
      <c r="B16" s="153" t="s">
        <v>135</v>
      </c>
      <c r="C16" s="154"/>
      <c r="D16" s="154"/>
      <c r="E16" s="154"/>
      <c r="F16" s="154"/>
      <c r="G16" s="154"/>
      <c r="H16" s="154"/>
      <c r="I16" s="154"/>
      <c r="J16" s="154"/>
      <c r="K16" s="155"/>
    </row>
    <row r="17" spans="2:11" ht="12.75" customHeight="1"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2:11" ht="12.75" customHeight="1"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2:11" ht="12.75" customHeight="1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 ht="12.75" customHeight="1"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2:11" ht="12.75" customHeight="1">
      <c r="B21" s="23"/>
      <c r="C21" s="24"/>
      <c r="D21" s="24"/>
      <c r="E21" s="24"/>
      <c r="F21" s="24"/>
      <c r="G21" s="24"/>
      <c r="H21" s="24"/>
      <c r="I21" s="24"/>
      <c r="J21" s="24"/>
      <c r="K21" s="25"/>
    </row>
    <row r="22" spans="2:11" ht="12.75" customHeight="1">
      <c r="B22" s="23"/>
      <c r="C22" s="24"/>
      <c r="D22" s="24"/>
      <c r="E22" s="24"/>
      <c r="F22" s="24"/>
      <c r="G22" s="24"/>
      <c r="H22" s="24"/>
      <c r="I22" s="24"/>
      <c r="J22" s="24"/>
      <c r="K22" s="25"/>
    </row>
    <row r="23" spans="2:11" ht="12.75" customHeight="1"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2:11" ht="12.75" customHeight="1"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2:11" ht="12.75" customHeight="1">
      <c r="B25" s="23"/>
      <c r="C25" s="24"/>
      <c r="D25" s="24"/>
      <c r="E25" s="24"/>
      <c r="F25" s="24"/>
      <c r="G25" s="24"/>
      <c r="H25" s="24"/>
      <c r="I25" s="24"/>
      <c r="J25" s="24"/>
      <c r="K25" s="25"/>
    </row>
    <row r="26" spans="2:11" ht="12.75" customHeight="1">
      <c r="B26" s="23"/>
      <c r="C26" s="24"/>
      <c r="D26" s="24"/>
      <c r="E26" s="24"/>
      <c r="F26" s="24"/>
      <c r="G26" s="24"/>
      <c r="H26" s="24"/>
      <c r="I26" s="24"/>
      <c r="J26" s="24"/>
      <c r="K26" s="25"/>
    </row>
    <row r="27" spans="2:11" ht="12.75" customHeight="1">
      <c r="B27" s="23"/>
      <c r="C27" s="24"/>
      <c r="D27" s="24"/>
      <c r="E27" s="24"/>
      <c r="F27" s="24"/>
      <c r="G27" s="24"/>
      <c r="H27" s="24"/>
      <c r="I27" s="24"/>
      <c r="J27" s="24"/>
      <c r="K27" s="25"/>
    </row>
    <row r="28" spans="2:11" ht="12.75" customHeight="1">
      <c r="B28" s="23"/>
      <c r="C28" s="24"/>
      <c r="D28" s="24"/>
      <c r="E28" s="24"/>
      <c r="F28" s="24"/>
      <c r="G28" s="24"/>
      <c r="H28" s="24"/>
      <c r="I28" s="24"/>
      <c r="J28" s="24"/>
      <c r="K28" s="25"/>
    </row>
    <row r="29" spans="2:11" ht="13.5" customHeight="1" thickBot="1">
      <c r="B29" s="26"/>
      <c r="C29" s="27"/>
      <c r="D29" s="27"/>
      <c r="E29" s="27"/>
      <c r="F29" s="27"/>
      <c r="G29" s="27"/>
      <c r="H29" s="27"/>
      <c r="I29" s="27"/>
      <c r="J29" s="27"/>
      <c r="K29" s="28"/>
    </row>
    <row r="30" ht="13.5" thickTop="1"/>
  </sheetData>
  <sheetProtection/>
  <mergeCells count="2">
    <mergeCell ref="I1:K1"/>
    <mergeCell ref="B16:K16"/>
  </mergeCells>
  <printOptions/>
  <pageMargins left="0.95" right="0.4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7109375" style="2" customWidth="1"/>
    <col min="2" max="2" width="21.140625" style="1" customWidth="1"/>
    <col min="3" max="3" width="14.421875" style="2" customWidth="1"/>
    <col min="4" max="4" width="8.8515625" style="2" customWidth="1"/>
    <col min="5" max="5" width="7.140625" style="2" hidden="1" customWidth="1"/>
    <col min="6" max="6" width="8.421875" style="2" customWidth="1"/>
    <col min="7" max="7" width="8.140625" style="2" customWidth="1"/>
    <col min="8" max="9" width="8.7109375" style="2" customWidth="1"/>
    <col min="10" max="10" width="9.140625" style="2" customWidth="1"/>
    <col min="11" max="11" width="10.00390625" style="2" hidden="1" customWidth="1"/>
    <col min="12" max="12" width="11.140625" style="3" hidden="1" customWidth="1"/>
    <col min="13" max="13" width="10.140625" style="3" hidden="1" customWidth="1"/>
    <col min="14" max="14" width="10.7109375" style="3" hidden="1" customWidth="1"/>
    <col min="15" max="15" width="9.7109375" style="3" hidden="1" customWidth="1"/>
    <col min="16" max="16" width="26.8515625" style="1" customWidth="1"/>
    <col min="17" max="16384" width="9.140625" style="1" customWidth="1"/>
  </cols>
  <sheetData>
    <row r="1" spans="1:16" ht="20.2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>
      <c r="A2" s="151" t="s">
        <v>129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4" spans="1:16" s="38" customFormat="1" ht="15" customHeight="1">
      <c r="A4" s="149" t="s">
        <v>1</v>
      </c>
      <c r="B4" s="149" t="s">
        <v>2</v>
      </c>
      <c r="C4" s="149" t="s">
        <v>40</v>
      </c>
      <c r="D4" s="149" t="s">
        <v>3</v>
      </c>
      <c r="E4" s="152" t="s">
        <v>47</v>
      </c>
      <c r="F4" s="152"/>
      <c r="G4" s="152"/>
      <c r="H4" s="152"/>
      <c r="I4" s="152"/>
      <c r="J4" s="152"/>
      <c r="K4" s="152"/>
      <c r="L4" s="150" t="s">
        <v>48</v>
      </c>
      <c r="M4" s="187" t="s">
        <v>133</v>
      </c>
      <c r="N4" s="183"/>
      <c r="O4" s="188"/>
      <c r="P4" s="149" t="s">
        <v>63</v>
      </c>
    </row>
    <row r="5" spans="1:16" s="38" customFormat="1" ht="48" customHeight="1">
      <c r="A5" s="149"/>
      <c r="B5" s="149"/>
      <c r="C5" s="149"/>
      <c r="D5" s="149"/>
      <c r="E5" s="39" t="s">
        <v>92</v>
      </c>
      <c r="F5" s="39" t="s">
        <v>134</v>
      </c>
      <c r="G5" s="39" t="s">
        <v>94</v>
      </c>
      <c r="H5" s="39" t="s">
        <v>49</v>
      </c>
      <c r="I5" s="39" t="s">
        <v>102</v>
      </c>
      <c r="J5" s="39" t="s">
        <v>93</v>
      </c>
      <c r="K5" s="39" t="s">
        <v>97</v>
      </c>
      <c r="L5" s="150"/>
      <c r="M5" s="50" t="s">
        <v>131</v>
      </c>
      <c r="N5" s="50" t="s">
        <v>130</v>
      </c>
      <c r="O5" s="50" t="s">
        <v>136</v>
      </c>
      <c r="P5" s="149"/>
    </row>
    <row r="6" spans="1:16" ht="31.5" customHeight="1">
      <c r="A6" s="5">
        <v>1</v>
      </c>
      <c r="B6" s="6" t="s">
        <v>6</v>
      </c>
      <c r="C6" s="7">
        <v>38</v>
      </c>
      <c r="D6" s="5">
        <v>1</v>
      </c>
      <c r="E6" s="32"/>
      <c r="F6" s="32"/>
      <c r="G6" s="32"/>
      <c r="H6" s="5"/>
      <c r="I6" s="5">
        <v>1</v>
      </c>
      <c r="J6" s="32"/>
      <c r="K6" s="32"/>
      <c r="L6" s="7"/>
      <c r="M6" s="7"/>
      <c r="N6" s="7"/>
      <c r="O6" s="7"/>
      <c r="P6" s="6"/>
    </row>
    <row r="7" spans="1:16" ht="31.5" customHeight="1">
      <c r="A7" s="5">
        <f>A6+1</f>
        <v>2</v>
      </c>
      <c r="B7" s="6" t="s">
        <v>9</v>
      </c>
      <c r="C7" s="7">
        <v>38</v>
      </c>
      <c r="D7" s="5">
        <v>1</v>
      </c>
      <c r="E7" s="32"/>
      <c r="F7" s="32"/>
      <c r="G7" s="32"/>
      <c r="H7" s="5">
        <v>1</v>
      </c>
      <c r="I7" s="5"/>
      <c r="J7" s="32"/>
      <c r="K7" s="32"/>
      <c r="L7" s="7"/>
      <c r="M7" s="32"/>
      <c r="N7" s="32"/>
      <c r="O7" s="32">
        <v>1</v>
      </c>
      <c r="P7" s="6"/>
    </row>
    <row r="8" spans="1:16" ht="31.5" customHeight="1">
      <c r="A8" s="5">
        <f aca="true" t="shared" si="0" ref="A8:A13">A7+1</f>
        <v>3</v>
      </c>
      <c r="B8" s="6" t="s">
        <v>10</v>
      </c>
      <c r="C8" s="7">
        <v>38</v>
      </c>
      <c r="D8" s="5">
        <v>1</v>
      </c>
      <c r="E8" s="32"/>
      <c r="F8" s="32"/>
      <c r="G8" s="32"/>
      <c r="H8" s="5"/>
      <c r="I8" s="5"/>
      <c r="J8" s="32">
        <v>1</v>
      </c>
      <c r="K8" s="32"/>
      <c r="L8" s="7"/>
      <c r="M8" s="32"/>
      <c r="N8" s="32"/>
      <c r="O8" s="32">
        <v>1</v>
      </c>
      <c r="P8" s="6"/>
    </row>
    <row r="9" spans="1:16" ht="31.5" customHeight="1">
      <c r="A9" s="5">
        <f t="shared" si="0"/>
        <v>4</v>
      </c>
      <c r="B9" s="6" t="s">
        <v>62</v>
      </c>
      <c r="C9" s="7">
        <f>38*2</f>
        <v>76</v>
      </c>
      <c r="D9" s="5">
        <v>2</v>
      </c>
      <c r="E9" s="32"/>
      <c r="F9" s="32"/>
      <c r="G9" s="32"/>
      <c r="H9" s="5"/>
      <c r="I9" s="5"/>
      <c r="J9" s="32">
        <v>2</v>
      </c>
      <c r="K9" s="32"/>
      <c r="L9" s="7"/>
      <c r="M9" s="32">
        <v>2</v>
      </c>
      <c r="N9" s="32"/>
      <c r="O9" s="32"/>
      <c r="P9" s="6"/>
    </row>
    <row r="10" spans="1:16" ht="31.5" customHeight="1">
      <c r="A10" s="5">
        <f t="shared" si="0"/>
        <v>5</v>
      </c>
      <c r="B10" s="6" t="s">
        <v>68</v>
      </c>
      <c r="C10" s="7">
        <v>38</v>
      </c>
      <c r="D10" s="5">
        <v>1</v>
      </c>
      <c r="E10" s="32"/>
      <c r="F10" s="32"/>
      <c r="G10" s="32"/>
      <c r="H10" s="5"/>
      <c r="I10" s="5"/>
      <c r="J10" s="32">
        <v>1</v>
      </c>
      <c r="K10" s="32"/>
      <c r="L10" s="7"/>
      <c r="M10" s="32">
        <v>1</v>
      </c>
      <c r="N10" s="32"/>
      <c r="O10" s="32"/>
      <c r="P10" s="6"/>
    </row>
    <row r="11" spans="1:16" ht="31.5" customHeight="1">
      <c r="A11" s="5">
        <f t="shared" si="0"/>
        <v>6</v>
      </c>
      <c r="B11" s="6" t="s">
        <v>14</v>
      </c>
      <c r="C11" s="7">
        <v>38</v>
      </c>
      <c r="D11" s="5">
        <v>1</v>
      </c>
      <c r="E11" s="32"/>
      <c r="F11" s="32"/>
      <c r="G11" s="32"/>
      <c r="H11" s="5"/>
      <c r="I11" s="5">
        <v>1</v>
      </c>
      <c r="J11" s="32"/>
      <c r="K11" s="32"/>
      <c r="L11" s="7"/>
      <c r="M11" s="32"/>
      <c r="N11" s="32">
        <v>1</v>
      </c>
      <c r="O11" s="32"/>
      <c r="P11" s="6"/>
    </row>
    <row r="12" spans="1:16" ht="31.5" customHeight="1">
      <c r="A12" s="5">
        <f t="shared" si="0"/>
        <v>7</v>
      </c>
      <c r="B12" s="6" t="s">
        <v>61</v>
      </c>
      <c r="C12" s="7">
        <f>38*3</f>
        <v>114</v>
      </c>
      <c r="D12" s="5">
        <v>3</v>
      </c>
      <c r="E12" s="32"/>
      <c r="F12" s="32"/>
      <c r="G12" s="32"/>
      <c r="H12" s="5">
        <v>2</v>
      </c>
      <c r="I12" s="5">
        <v>1</v>
      </c>
      <c r="J12" s="32"/>
      <c r="K12" s="32"/>
      <c r="L12" s="7"/>
      <c r="M12" s="32"/>
      <c r="N12" s="32">
        <v>3</v>
      </c>
      <c r="O12" s="32"/>
      <c r="P12" s="6"/>
    </row>
    <row r="13" spans="1:16" ht="31.5" customHeight="1">
      <c r="A13" s="5">
        <f t="shared" si="0"/>
        <v>8</v>
      </c>
      <c r="B13" s="6" t="s">
        <v>21</v>
      </c>
      <c r="C13" s="7">
        <v>38</v>
      </c>
      <c r="D13" s="5">
        <v>1</v>
      </c>
      <c r="E13" s="32"/>
      <c r="F13" s="32"/>
      <c r="G13" s="32"/>
      <c r="H13" s="5"/>
      <c r="I13" s="5"/>
      <c r="J13" s="32">
        <v>1</v>
      </c>
      <c r="K13" s="32"/>
      <c r="L13" s="7"/>
      <c r="M13" s="32">
        <v>1</v>
      </c>
      <c r="N13" s="32"/>
      <c r="O13" s="32"/>
      <c r="P13" s="6"/>
    </row>
    <row r="14" spans="1:16" s="17" customFormat="1" ht="13.5">
      <c r="A14" s="8"/>
      <c r="B14" s="8" t="s">
        <v>24</v>
      </c>
      <c r="C14" s="9">
        <f aca="true" t="shared" si="1" ref="C14:L14">SUM(C6:C13)</f>
        <v>418</v>
      </c>
      <c r="D14" s="8">
        <f t="shared" si="1"/>
        <v>11</v>
      </c>
      <c r="E14" s="8">
        <f t="shared" si="1"/>
        <v>0</v>
      </c>
      <c r="F14" s="8">
        <f t="shared" si="1"/>
        <v>0</v>
      </c>
      <c r="G14" s="8">
        <f>SUM(G6:G13)</f>
        <v>0</v>
      </c>
      <c r="H14" s="8">
        <f t="shared" si="1"/>
        <v>3</v>
      </c>
      <c r="I14" s="8">
        <f t="shared" si="1"/>
        <v>3</v>
      </c>
      <c r="J14" s="8">
        <f t="shared" si="1"/>
        <v>5</v>
      </c>
      <c r="K14" s="8">
        <f t="shared" si="1"/>
        <v>0</v>
      </c>
      <c r="L14" s="9">
        <f t="shared" si="1"/>
        <v>0</v>
      </c>
      <c r="M14" s="9"/>
      <c r="N14" s="9"/>
      <c r="O14" s="9"/>
      <c r="P14" s="19"/>
    </row>
  </sheetData>
  <sheetProtection/>
  <mergeCells count="10">
    <mergeCell ref="M4:O4"/>
    <mergeCell ref="A1:P1"/>
    <mergeCell ref="A2:P2"/>
    <mergeCell ref="A4:A5"/>
    <mergeCell ref="B4:B5"/>
    <mergeCell ref="C4:C5"/>
    <mergeCell ref="D4:D5"/>
    <mergeCell ref="E4:K4"/>
    <mergeCell ref="L4:L5"/>
    <mergeCell ref="P4:P5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2">
      <selection activeCell="AB18" sqref="AB18"/>
    </sheetView>
  </sheetViews>
  <sheetFormatPr defaultColWidth="9.140625" defaultRowHeight="12.75"/>
  <cols>
    <col min="1" max="1" width="7.00390625" style="12" customWidth="1"/>
    <col min="2" max="2" width="29.28125" style="10" hidden="1" customWidth="1"/>
    <col min="3" max="3" width="0" style="10" hidden="1" customWidth="1"/>
    <col min="4" max="4" width="19.7109375" style="16" hidden="1" customWidth="1"/>
    <col min="5" max="6" width="0" style="10" hidden="1" customWidth="1"/>
    <col min="7" max="7" width="13.57421875" style="10" hidden="1" customWidth="1"/>
    <col min="8" max="8" width="42.140625" style="10" hidden="1" customWidth="1"/>
    <col min="9" max="9" width="25.28125" style="10" hidden="1" customWidth="1"/>
    <col min="10" max="10" width="13.00390625" style="10" hidden="1" customWidth="1"/>
    <col min="11" max="11" width="26.421875" style="10" customWidth="1"/>
    <col min="12" max="12" width="22.7109375" style="12" hidden="1" customWidth="1"/>
    <col min="13" max="13" width="14.421875" style="16" hidden="1" customWidth="1"/>
    <col min="14" max="14" width="14.7109375" style="10" hidden="1" customWidth="1"/>
    <col min="15" max="15" width="11.28125" style="12" hidden="1" customWidth="1"/>
    <col min="16" max="16" width="10.140625" style="10" hidden="1" customWidth="1"/>
    <col min="17" max="17" width="10.00390625" style="10" hidden="1" customWidth="1"/>
    <col min="18" max="18" width="16.28125" style="12" hidden="1" customWidth="1"/>
    <col min="19" max="19" width="18.421875" style="12" customWidth="1"/>
    <col min="20" max="20" width="20.421875" style="10" customWidth="1"/>
    <col min="21" max="21" width="12.421875" style="10" hidden="1" customWidth="1"/>
    <col min="22" max="22" width="11.421875" style="12" hidden="1" customWidth="1"/>
    <col min="23" max="23" width="10.57421875" style="12" hidden="1" customWidth="1"/>
    <col min="24" max="24" width="0" style="12" hidden="1" customWidth="1"/>
    <col min="25" max="25" width="7.57421875" style="12" hidden="1" customWidth="1"/>
    <col min="26" max="26" width="8.421875" style="12" hidden="1" customWidth="1"/>
    <col min="27" max="27" width="16.7109375" style="12" customWidth="1"/>
    <col min="28" max="16384" width="9.140625" style="10" customWidth="1"/>
  </cols>
  <sheetData>
    <row r="1" spans="1:27" ht="15" customHeight="1" hidden="1">
      <c r="A1" s="189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15">
      <c r="A2" s="189" t="s">
        <v>103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7" ht="15">
      <c r="A3" s="189" t="s">
        <v>104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7" ht="19.5" customHeight="1">
      <c r="A4" s="190" t="s">
        <v>105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</row>
    <row r="5" spans="1:27" s="42" customFormat="1" ht="15" customHeight="1">
      <c r="A5" s="191" t="s">
        <v>37</v>
      </c>
      <c r="B5" s="192" t="s">
        <v>38</v>
      </c>
      <c r="C5" s="41" t="s">
        <v>39</v>
      </c>
      <c r="D5" s="193" t="s">
        <v>40</v>
      </c>
      <c r="E5" s="41" t="s">
        <v>41</v>
      </c>
      <c r="F5" s="41" t="s">
        <v>42</v>
      </c>
      <c r="G5" s="193" t="s">
        <v>43</v>
      </c>
      <c r="H5" s="192" t="s">
        <v>64</v>
      </c>
      <c r="I5" s="41" t="s">
        <v>44</v>
      </c>
      <c r="J5" s="193" t="s">
        <v>65</v>
      </c>
      <c r="K5" s="191" t="s">
        <v>106</v>
      </c>
      <c r="L5" s="191" t="s">
        <v>76</v>
      </c>
      <c r="M5" s="191" t="s">
        <v>77</v>
      </c>
      <c r="N5" s="191" t="s">
        <v>78</v>
      </c>
      <c r="O5" s="191" t="s">
        <v>79</v>
      </c>
      <c r="P5" s="191" t="s">
        <v>80</v>
      </c>
      <c r="Q5" s="191" t="s">
        <v>81</v>
      </c>
      <c r="R5" s="191" t="s">
        <v>95</v>
      </c>
      <c r="S5" s="191" t="s">
        <v>2</v>
      </c>
      <c r="T5" s="191" t="s">
        <v>100</v>
      </c>
      <c r="U5" s="40"/>
      <c r="V5" s="191" t="s">
        <v>82</v>
      </c>
      <c r="W5" s="191" t="s">
        <v>83</v>
      </c>
      <c r="X5" s="191" t="s">
        <v>84</v>
      </c>
      <c r="Y5" s="191"/>
      <c r="Z5" s="191"/>
      <c r="AA5" s="194" t="s">
        <v>101</v>
      </c>
    </row>
    <row r="6" spans="1:27" s="42" customFormat="1" ht="42.75" customHeight="1">
      <c r="A6" s="191"/>
      <c r="B6" s="192"/>
      <c r="C6" s="41"/>
      <c r="D6" s="193"/>
      <c r="E6" s="41"/>
      <c r="F6" s="41"/>
      <c r="G6" s="193"/>
      <c r="H6" s="192"/>
      <c r="I6" s="41"/>
      <c r="J6" s="193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40" t="s">
        <v>85</v>
      </c>
      <c r="V6" s="191"/>
      <c r="W6" s="191"/>
      <c r="X6" s="40" t="s">
        <v>86</v>
      </c>
      <c r="Y6" s="40" t="s">
        <v>87</v>
      </c>
      <c r="Z6" s="40" t="s">
        <v>88</v>
      </c>
      <c r="AA6" s="194"/>
    </row>
    <row r="7" spans="1:27" s="12" customFormat="1" ht="13.5">
      <c r="A7" s="36">
        <v>1</v>
      </c>
      <c r="B7" s="36"/>
      <c r="C7" s="36"/>
      <c r="D7" s="36"/>
      <c r="E7" s="36"/>
      <c r="F7" s="36"/>
      <c r="G7" s="36"/>
      <c r="H7" s="36"/>
      <c r="I7" s="36"/>
      <c r="J7" s="36"/>
      <c r="K7" s="36">
        <v>2</v>
      </c>
      <c r="L7" s="36">
        <v>3</v>
      </c>
      <c r="M7" s="36">
        <f aca="true" t="shared" si="0" ref="M7:Z7">L7+1</f>
        <v>4</v>
      </c>
      <c r="N7" s="36">
        <f t="shared" si="0"/>
        <v>5</v>
      </c>
      <c r="O7" s="36">
        <f t="shared" si="0"/>
        <v>6</v>
      </c>
      <c r="P7" s="36">
        <f t="shared" si="0"/>
        <v>7</v>
      </c>
      <c r="Q7" s="36">
        <f t="shared" si="0"/>
        <v>8</v>
      </c>
      <c r="R7" s="36">
        <v>5</v>
      </c>
      <c r="S7" s="43">
        <v>3</v>
      </c>
      <c r="T7" s="36">
        <v>4</v>
      </c>
      <c r="U7" s="36">
        <f t="shared" si="0"/>
        <v>5</v>
      </c>
      <c r="V7" s="36">
        <f t="shared" si="0"/>
        <v>6</v>
      </c>
      <c r="W7" s="36">
        <f t="shared" si="0"/>
        <v>7</v>
      </c>
      <c r="X7" s="36">
        <f t="shared" si="0"/>
        <v>8</v>
      </c>
      <c r="Y7" s="36">
        <f t="shared" si="0"/>
        <v>9</v>
      </c>
      <c r="Z7" s="36">
        <f t="shared" si="0"/>
        <v>10</v>
      </c>
      <c r="AA7" s="36">
        <v>5</v>
      </c>
    </row>
    <row r="8" spans="1:27" ht="41.25">
      <c r="A8" s="13">
        <v>1</v>
      </c>
      <c r="B8" s="14"/>
      <c r="C8" s="14"/>
      <c r="D8" s="20"/>
      <c r="E8" s="14"/>
      <c r="F8" s="14"/>
      <c r="G8" s="14"/>
      <c r="H8" s="14"/>
      <c r="I8" s="14"/>
      <c r="J8" s="14"/>
      <c r="K8" s="14" t="s">
        <v>107</v>
      </c>
      <c r="L8" s="6" t="s">
        <v>108</v>
      </c>
      <c r="M8" s="44">
        <v>38</v>
      </c>
      <c r="N8" s="6"/>
      <c r="O8" s="44"/>
      <c r="P8" s="6"/>
      <c r="Q8" s="6"/>
      <c r="R8" s="6"/>
      <c r="S8" s="6" t="s">
        <v>6</v>
      </c>
      <c r="T8" s="6" t="s">
        <v>109</v>
      </c>
      <c r="U8" s="6"/>
      <c r="V8" s="6"/>
      <c r="W8" s="6"/>
      <c r="X8" s="6"/>
      <c r="Y8" s="6"/>
      <c r="Z8" s="6"/>
      <c r="AA8" s="13" t="s">
        <v>110</v>
      </c>
    </row>
    <row r="9" spans="1:27" ht="36" customHeight="1">
      <c r="A9" s="13">
        <v>2</v>
      </c>
      <c r="B9" s="14"/>
      <c r="C9" s="14"/>
      <c r="D9" s="20"/>
      <c r="E9" s="14"/>
      <c r="F9" s="14"/>
      <c r="G9" s="14"/>
      <c r="H9" s="14"/>
      <c r="I9" s="14"/>
      <c r="J9" s="14"/>
      <c r="K9" s="14" t="s">
        <v>111</v>
      </c>
      <c r="L9" s="6" t="s">
        <v>112</v>
      </c>
      <c r="M9" s="20">
        <v>38</v>
      </c>
      <c r="N9" s="14"/>
      <c r="O9" s="20"/>
      <c r="P9" s="14"/>
      <c r="Q9" s="14"/>
      <c r="R9" s="14"/>
      <c r="S9" s="6" t="s">
        <v>9</v>
      </c>
      <c r="T9" s="6" t="s">
        <v>109</v>
      </c>
      <c r="U9" s="6"/>
      <c r="V9" s="6"/>
      <c r="W9" s="6"/>
      <c r="X9" s="6"/>
      <c r="Y9" s="6"/>
      <c r="Z9" s="6"/>
      <c r="AA9" s="13" t="s">
        <v>110</v>
      </c>
    </row>
    <row r="10" spans="1:27" ht="22.5" customHeight="1">
      <c r="A10" s="13">
        <v>3</v>
      </c>
      <c r="B10" s="14"/>
      <c r="C10" s="14"/>
      <c r="D10" s="20"/>
      <c r="E10" s="14"/>
      <c r="F10" s="14"/>
      <c r="G10" s="14"/>
      <c r="H10" s="14"/>
      <c r="I10" s="14"/>
      <c r="J10" s="14"/>
      <c r="K10" s="14" t="s">
        <v>113</v>
      </c>
      <c r="L10" s="6" t="s">
        <v>112</v>
      </c>
      <c r="M10" s="20">
        <v>38</v>
      </c>
      <c r="N10" s="14"/>
      <c r="O10" s="20"/>
      <c r="P10" s="14"/>
      <c r="Q10" s="14"/>
      <c r="R10" s="14"/>
      <c r="S10" s="6" t="s">
        <v>10</v>
      </c>
      <c r="T10" s="6" t="s">
        <v>109</v>
      </c>
      <c r="U10" s="6"/>
      <c r="V10" s="6"/>
      <c r="W10" s="6"/>
      <c r="X10" s="6"/>
      <c r="Y10" s="6"/>
      <c r="Z10" s="6"/>
      <c r="AA10" s="13" t="s">
        <v>110</v>
      </c>
    </row>
    <row r="11" spans="1:27" ht="21.75" customHeight="1">
      <c r="A11" s="13">
        <v>4</v>
      </c>
      <c r="B11" s="14"/>
      <c r="C11" s="14"/>
      <c r="D11" s="20"/>
      <c r="E11" s="14"/>
      <c r="F11" s="14"/>
      <c r="G11" s="14"/>
      <c r="H11" s="14"/>
      <c r="I11" s="14"/>
      <c r="J11" s="14"/>
      <c r="K11" s="14" t="s">
        <v>114</v>
      </c>
      <c r="L11" s="6" t="s">
        <v>112</v>
      </c>
      <c r="M11" s="20">
        <v>38</v>
      </c>
      <c r="N11" s="14"/>
      <c r="O11" s="20"/>
      <c r="P11" s="14"/>
      <c r="Q11" s="14"/>
      <c r="R11" s="14"/>
      <c r="S11" s="6" t="s">
        <v>62</v>
      </c>
      <c r="T11" s="6" t="s">
        <v>109</v>
      </c>
      <c r="U11" s="6"/>
      <c r="V11" s="6"/>
      <c r="W11" s="6"/>
      <c r="X11" s="6"/>
      <c r="Y11" s="6"/>
      <c r="Z11" s="6"/>
      <c r="AA11" s="13" t="s">
        <v>110</v>
      </c>
    </row>
    <row r="12" spans="1:27" ht="23.25" customHeight="1">
      <c r="A12" s="13">
        <v>5</v>
      </c>
      <c r="B12" s="14"/>
      <c r="C12" s="14"/>
      <c r="D12" s="20"/>
      <c r="E12" s="14"/>
      <c r="F12" s="14"/>
      <c r="G12" s="14"/>
      <c r="H12" s="14"/>
      <c r="I12" s="14"/>
      <c r="J12" s="14"/>
      <c r="K12" s="14" t="s">
        <v>115</v>
      </c>
      <c r="L12" s="6" t="s">
        <v>112</v>
      </c>
      <c r="M12" s="20">
        <v>38</v>
      </c>
      <c r="N12" s="14"/>
      <c r="O12" s="20"/>
      <c r="P12" s="14"/>
      <c r="Q12" s="14"/>
      <c r="R12" s="14"/>
      <c r="S12" s="6" t="s">
        <v>62</v>
      </c>
      <c r="T12" s="6" t="s">
        <v>109</v>
      </c>
      <c r="U12" s="6"/>
      <c r="V12" s="6"/>
      <c r="W12" s="6"/>
      <c r="X12" s="6"/>
      <c r="Y12" s="6"/>
      <c r="Z12" s="6"/>
      <c r="AA12" s="13" t="s">
        <v>110</v>
      </c>
    </row>
    <row r="13" spans="1:27" ht="20.25" customHeight="1">
      <c r="A13" s="13">
        <v>6</v>
      </c>
      <c r="B13" s="14"/>
      <c r="C13" s="14"/>
      <c r="D13" s="20"/>
      <c r="E13" s="14"/>
      <c r="F13" s="14"/>
      <c r="G13" s="14"/>
      <c r="H13" s="14"/>
      <c r="I13" s="14"/>
      <c r="J13" s="14"/>
      <c r="K13" s="14" t="s">
        <v>116</v>
      </c>
      <c r="L13" s="6" t="s">
        <v>112</v>
      </c>
      <c r="M13" s="44">
        <v>38</v>
      </c>
      <c r="N13" s="6"/>
      <c r="O13" s="44"/>
      <c r="P13" s="45"/>
      <c r="Q13" s="45"/>
      <c r="R13" s="45"/>
      <c r="S13" s="6" t="s">
        <v>68</v>
      </c>
      <c r="T13" s="6" t="s">
        <v>109</v>
      </c>
      <c r="U13" s="6"/>
      <c r="V13" s="6"/>
      <c r="W13" s="6"/>
      <c r="X13" s="6"/>
      <c r="Y13" s="6"/>
      <c r="Z13" s="6"/>
      <c r="AA13" s="13" t="s">
        <v>110</v>
      </c>
    </row>
    <row r="14" spans="1:27" ht="36" customHeight="1">
      <c r="A14" s="13">
        <v>7</v>
      </c>
      <c r="B14" s="14"/>
      <c r="C14" s="14"/>
      <c r="D14" s="20"/>
      <c r="E14" s="14"/>
      <c r="F14" s="14"/>
      <c r="G14" s="14"/>
      <c r="H14" s="14"/>
      <c r="I14" s="14"/>
      <c r="J14" s="14"/>
      <c r="K14" s="14" t="s">
        <v>117</v>
      </c>
      <c r="L14" s="6" t="s">
        <v>112</v>
      </c>
      <c r="M14" s="44">
        <v>38</v>
      </c>
      <c r="N14" s="14"/>
      <c r="O14" s="44"/>
      <c r="P14" s="14"/>
      <c r="Q14" s="14"/>
      <c r="R14" s="14"/>
      <c r="S14" s="6" t="s">
        <v>14</v>
      </c>
      <c r="T14" s="6" t="s">
        <v>109</v>
      </c>
      <c r="U14" s="6"/>
      <c r="V14" s="6"/>
      <c r="W14" s="6"/>
      <c r="X14" s="6"/>
      <c r="Y14" s="6"/>
      <c r="Z14" s="6"/>
      <c r="AA14" s="13" t="s">
        <v>110</v>
      </c>
    </row>
    <row r="15" spans="1:27" ht="41.25">
      <c r="A15" s="13">
        <v>8</v>
      </c>
      <c r="B15" s="14"/>
      <c r="C15" s="14"/>
      <c r="D15" s="20"/>
      <c r="E15" s="14"/>
      <c r="F15" s="14"/>
      <c r="G15" s="14"/>
      <c r="H15" s="14"/>
      <c r="I15" s="14"/>
      <c r="J15" s="14"/>
      <c r="K15" s="14" t="s">
        <v>118</v>
      </c>
      <c r="L15" s="6" t="s">
        <v>108</v>
      </c>
      <c r="M15" s="20">
        <v>38</v>
      </c>
      <c r="N15" s="14"/>
      <c r="O15" s="20"/>
      <c r="P15" s="14"/>
      <c r="Q15" s="14"/>
      <c r="R15" s="14"/>
      <c r="S15" s="6" t="s">
        <v>61</v>
      </c>
      <c r="T15" s="6" t="s">
        <v>119</v>
      </c>
      <c r="U15" s="6"/>
      <c r="V15" s="6"/>
      <c r="W15" s="6"/>
      <c r="X15" s="6"/>
      <c r="Y15" s="6"/>
      <c r="Z15" s="6"/>
      <c r="AA15" s="46" t="s">
        <v>89</v>
      </c>
    </row>
    <row r="16" spans="1:27" ht="23.25" customHeight="1">
      <c r="A16" s="13">
        <v>9</v>
      </c>
      <c r="B16" s="14"/>
      <c r="C16" s="14"/>
      <c r="D16" s="20"/>
      <c r="E16" s="14"/>
      <c r="F16" s="14"/>
      <c r="G16" s="14"/>
      <c r="H16" s="14"/>
      <c r="I16" s="14"/>
      <c r="J16" s="14"/>
      <c r="K16" s="14" t="s">
        <v>120</v>
      </c>
      <c r="L16" s="6" t="s">
        <v>112</v>
      </c>
      <c r="M16" s="20">
        <v>38</v>
      </c>
      <c r="N16" s="14"/>
      <c r="O16" s="20"/>
      <c r="P16" s="14"/>
      <c r="Q16" s="14"/>
      <c r="R16" s="14"/>
      <c r="S16" s="6" t="s">
        <v>61</v>
      </c>
      <c r="T16" s="6" t="s">
        <v>109</v>
      </c>
      <c r="U16" s="6"/>
      <c r="V16" s="6"/>
      <c r="W16" s="6"/>
      <c r="X16" s="6"/>
      <c r="Y16" s="6"/>
      <c r="Z16" s="6"/>
      <c r="AA16" s="13" t="s">
        <v>110</v>
      </c>
    </row>
    <row r="17" spans="1:27" ht="20.25" customHeight="1">
      <c r="A17" s="13">
        <v>10</v>
      </c>
      <c r="B17" s="14"/>
      <c r="C17" s="14"/>
      <c r="D17" s="20"/>
      <c r="E17" s="14"/>
      <c r="F17" s="14"/>
      <c r="G17" s="14"/>
      <c r="H17" s="14"/>
      <c r="I17" s="14"/>
      <c r="J17" s="14"/>
      <c r="K17" s="14" t="s">
        <v>121</v>
      </c>
      <c r="L17" s="6" t="s">
        <v>112</v>
      </c>
      <c r="M17" s="20">
        <v>38</v>
      </c>
      <c r="N17" s="14"/>
      <c r="O17" s="20"/>
      <c r="P17" s="14"/>
      <c r="Q17" s="14"/>
      <c r="R17" s="14"/>
      <c r="S17" s="6" t="s">
        <v>61</v>
      </c>
      <c r="T17" s="6" t="s">
        <v>109</v>
      </c>
      <c r="U17" s="6"/>
      <c r="V17" s="6"/>
      <c r="W17" s="6"/>
      <c r="X17" s="6"/>
      <c r="Y17" s="6"/>
      <c r="Z17" s="6"/>
      <c r="AA17" s="13" t="s">
        <v>110</v>
      </c>
    </row>
    <row r="18" spans="1:27" ht="21" customHeight="1">
      <c r="A18" s="13">
        <v>11</v>
      </c>
      <c r="B18" s="14"/>
      <c r="C18" s="14"/>
      <c r="D18" s="20"/>
      <c r="E18" s="14"/>
      <c r="F18" s="14"/>
      <c r="G18" s="14"/>
      <c r="H18" s="14"/>
      <c r="I18" s="14"/>
      <c r="J18" s="14"/>
      <c r="K18" s="14" t="s">
        <v>122</v>
      </c>
      <c r="L18" s="6" t="s">
        <v>112</v>
      </c>
      <c r="M18" s="20">
        <v>38</v>
      </c>
      <c r="N18" s="14"/>
      <c r="O18" s="20"/>
      <c r="P18" s="14"/>
      <c r="Q18" s="14"/>
      <c r="R18" s="14"/>
      <c r="S18" s="6" t="s">
        <v>21</v>
      </c>
      <c r="T18" s="6" t="s">
        <v>109</v>
      </c>
      <c r="U18" s="6"/>
      <c r="V18" s="6"/>
      <c r="W18" s="6"/>
      <c r="X18" s="6"/>
      <c r="Y18" s="6"/>
      <c r="Z18" s="6"/>
      <c r="AA18" s="13" t="s">
        <v>110</v>
      </c>
    </row>
  </sheetData>
  <sheetProtection/>
  <mergeCells count="24">
    <mergeCell ref="X5:Z5"/>
    <mergeCell ref="AA5:AA6"/>
    <mergeCell ref="Q5:Q6"/>
    <mergeCell ref="R5:R6"/>
    <mergeCell ref="S5:S6"/>
    <mergeCell ref="T5:T6"/>
    <mergeCell ref="V5:V6"/>
    <mergeCell ref="W5:W6"/>
    <mergeCell ref="K5:K6"/>
    <mergeCell ref="L5:L6"/>
    <mergeCell ref="M5:M6"/>
    <mergeCell ref="N5:N6"/>
    <mergeCell ref="O5:O6"/>
    <mergeCell ref="P5:P6"/>
    <mergeCell ref="A1:AA1"/>
    <mergeCell ref="A2:AA2"/>
    <mergeCell ref="A3:AA3"/>
    <mergeCell ref="A4:AA4"/>
    <mergeCell ref="A5:A6"/>
    <mergeCell ref="B5:B6"/>
    <mergeCell ref="D5:D6"/>
    <mergeCell ref="G5:G6"/>
    <mergeCell ref="H5:H6"/>
    <mergeCell ref="J5:J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view="pageBreakPreview" zoomScale="60" zoomScalePageLayoutView="0" workbookViewId="0" topLeftCell="A1">
      <selection activeCell="N17" sqref="N17"/>
    </sheetView>
  </sheetViews>
  <sheetFormatPr defaultColWidth="9.140625" defaultRowHeight="12.75"/>
  <cols>
    <col min="1" max="1" width="3.421875" style="18" customWidth="1"/>
    <col min="2" max="2" width="14.7109375" style="18" customWidth="1"/>
    <col min="3" max="3" width="17.00390625" style="18" customWidth="1"/>
    <col min="4" max="4" width="15.140625" style="18" customWidth="1"/>
    <col min="5" max="5" width="28.28125" style="18" customWidth="1"/>
    <col min="6" max="6" width="18.140625" style="18" customWidth="1"/>
    <col min="7" max="7" width="19.140625" style="18" customWidth="1"/>
    <col min="8" max="8" width="16.57421875" style="18" customWidth="1"/>
    <col min="9" max="9" width="16.28125" style="18" customWidth="1"/>
    <col min="10" max="16384" width="9.140625" style="18" customWidth="1"/>
  </cols>
  <sheetData>
    <row r="1" ht="25.5" customHeight="1">
      <c r="K1" s="57"/>
    </row>
    <row r="2" spans="9:11" ht="13.5" thickBot="1">
      <c r="I2" s="156" t="s">
        <v>251</v>
      </c>
      <c r="J2" s="156"/>
      <c r="K2" s="156"/>
    </row>
    <row r="3" spans="2:11" ht="13.5" customHeight="1" thickTop="1">
      <c r="B3" s="29"/>
      <c r="C3" s="21"/>
      <c r="D3" s="21"/>
      <c r="E3" s="21"/>
      <c r="F3" s="21"/>
      <c r="G3" s="21"/>
      <c r="H3" s="21"/>
      <c r="I3" s="21"/>
      <c r="J3" s="21"/>
      <c r="K3" s="22"/>
    </row>
    <row r="4" spans="2:11" ht="12.75" customHeight="1">
      <c r="B4" s="23"/>
      <c r="C4" s="24"/>
      <c r="D4" s="24"/>
      <c r="E4" s="24"/>
      <c r="F4" s="24"/>
      <c r="G4" s="24"/>
      <c r="H4" s="24"/>
      <c r="I4" s="24"/>
      <c r="J4" s="24"/>
      <c r="K4" s="25"/>
    </row>
    <row r="5" spans="2:11" ht="12.75" customHeight="1">
      <c r="B5" s="23"/>
      <c r="C5" s="24"/>
      <c r="D5" s="24"/>
      <c r="E5" s="24"/>
      <c r="F5" s="24"/>
      <c r="G5" s="24"/>
      <c r="H5" s="24"/>
      <c r="I5" s="24"/>
      <c r="J5" s="24"/>
      <c r="K5" s="25"/>
    </row>
    <row r="6" spans="2:11" ht="12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12.75" customHeight="1">
      <c r="B7" s="23"/>
      <c r="C7" s="24"/>
      <c r="D7" s="24"/>
      <c r="E7" s="24"/>
      <c r="F7" s="24"/>
      <c r="G7" s="24"/>
      <c r="H7" s="24"/>
      <c r="I7" s="24"/>
      <c r="J7" s="24"/>
      <c r="K7" s="25"/>
    </row>
    <row r="8" spans="2:11" ht="12.75" customHeight="1">
      <c r="B8" s="23"/>
      <c r="C8" s="24"/>
      <c r="D8" s="24"/>
      <c r="E8" s="24"/>
      <c r="F8" s="24"/>
      <c r="G8" s="24"/>
      <c r="H8" s="24"/>
      <c r="I8" s="24"/>
      <c r="J8" s="24"/>
      <c r="K8" s="25"/>
    </row>
    <row r="9" spans="2:11" ht="12.75" customHeight="1">
      <c r="B9" s="23"/>
      <c r="C9" s="24"/>
      <c r="D9" s="24"/>
      <c r="E9" s="24"/>
      <c r="F9" s="24"/>
      <c r="G9" s="24"/>
      <c r="H9" s="24"/>
      <c r="I9" s="24"/>
      <c r="J9" s="24"/>
      <c r="K9" s="25"/>
    </row>
    <row r="10" spans="2:11" ht="12.75" customHeight="1">
      <c r="B10" s="23"/>
      <c r="C10" s="24"/>
      <c r="D10" s="24"/>
      <c r="E10" s="24"/>
      <c r="F10" s="24"/>
      <c r="G10" s="24"/>
      <c r="H10" s="24"/>
      <c r="I10" s="24"/>
      <c r="J10" s="24"/>
      <c r="K10" s="25"/>
    </row>
    <row r="11" spans="2:11" ht="12.75" customHeight="1">
      <c r="B11" s="23"/>
      <c r="C11" s="24"/>
      <c r="D11" s="24"/>
      <c r="E11" s="24"/>
      <c r="F11" s="24"/>
      <c r="G11" s="24"/>
      <c r="H11" s="24"/>
      <c r="I11" s="24"/>
      <c r="J11" s="24"/>
      <c r="K11" s="25"/>
    </row>
    <row r="12" spans="2:11" ht="12.75" customHeight="1"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2:11" ht="12.75" customHeight="1"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2:11" ht="12.75" customHeight="1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2.75" customHeight="1"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2:11" ht="12.75" customHeight="1"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2:11" ht="96.75" customHeight="1">
      <c r="B17" s="153" t="s">
        <v>139</v>
      </c>
      <c r="C17" s="154"/>
      <c r="D17" s="154"/>
      <c r="E17" s="154"/>
      <c r="F17" s="154"/>
      <c r="G17" s="154"/>
      <c r="H17" s="154"/>
      <c r="I17" s="154"/>
      <c r="J17" s="154"/>
      <c r="K17" s="155"/>
    </row>
    <row r="18" spans="2:11" ht="12.75" customHeight="1"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2:11" ht="12.75" customHeight="1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 ht="12.75" customHeight="1"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2:11" ht="12.75" customHeight="1">
      <c r="B21" s="23"/>
      <c r="C21" s="24"/>
      <c r="D21" s="24"/>
      <c r="E21" s="24"/>
      <c r="F21" s="24"/>
      <c r="G21" s="24"/>
      <c r="H21" s="24"/>
      <c r="I21" s="24"/>
      <c r="J21" s="24"/>
      <c r="K21" s="25"/>
    </row>
    <row r="22" spans="2:11" ht="12.75" customHeight="1">
      <c r="B22" s="23"/>
      <c r="C22" s="24"/>
      <c r="D22" s="24"/>
      <c r="E22" s="24"/>
      <c r="F22" s="24"/>
      <c r="G22" s="24"/>
      <c r="H22" s="24"/>
      <c r="I22" s="24"/>
      <c r="J22" s="24"/>
      <c r="K22" s="25"/>
    </row>
    <row r="23" spans="2:11" ht="12.75" customHeight="1"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2:11" ht="12.75" customHeight="1"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2:11" ht="12.75" customHeight="1">
      <c r="B25" s="23"/>
      <c r="C25" s="24"/>
      <c r="D25" s="24"/>
      <c r="E25" s="24"/>
      <c r="F25" s="24"/>
      <c r="G25" s="24"/>
      <c r="H25" s="24"/>
      <c r="I25" s="24"/>
      <c r="J25" s="24"/>
      <c r="K25" s="25"/>
    </row>
    <row r="26" spans="2:11" ht="12.75" customHeight="1">
      <c r="B26" s="23"/>
      <c r="C26" s="24"/>
      <c r="D26" s="24"/>
      <c r="E26" s="24"/>
      <c r="F26" s="24"/>
      <c r="G26" s="24"/>
      <c r="H26" s="24"/>
      <c r="I26" s="24"/>
      <c r="J26" s="24"/>
      <c r="K26" s="25"/>
    </row>
    <row r="27" spans="2:11" ht="12.75" customHeight="1">
      <c r="B27" s="23"/>
      <c r="C27" s="24"/>
      <c r="D27" s="24"/>
      <c r="E27" s="24"/>
      <c r="F27" s="24"/>
      <c r="G27" s="24"/>
      <c r="H27" s="24"/>
      <c r="I27" s="24"/>
      <c r="J27" s="24"/>
      <c r="K27" s="25"/>
    </row>
    <row r="28" spans="2:11" ht="12.75" customHeight="1">
      <c r="B28" s="23"/>
      <c r="C28" s="24"/>
      <c r="D28" s="24"/>
      <c r="E28" s="24"/>
      <c r="F28" s="24"/>
      <c r="G28" s="24"/>
      <c r="H28" s="24"/>
      <c r="I28" s="24"/>
      <c r="J28" s="24"/>
      <c r="K28" s="25"/>
    </row>
    <row r="29" spans="2:11" ht="12.75" customHeight="1">
      <c r="B29" s="23"/>
      <c r="C29" s="24"/>
      <c r="D29" s="24"/>
      <c r="E29" s="24"/>
      <c r="F29" s="24"/>
      <c r="G29" s="24"/>
      <c r="H29" s="24"/>
      <c r="I29" s="24"/>
      <c r="J29" s="24"/>
      <c r="K29" s="25"/>
    </row>
    <row r="30" spans="2:11" ht="13.5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8"/>
    </row>
    <row r="31" ht="13.5" thickTop="1"/>
  </sheetData>
  <sheetProtection/>
  <mergeCells count="2">
    <mergeCell ref="B17:K17"/>
    <mergeCell ref="I2:K2"/>
  </mergeCells>
  <printOptions/>
  <pageMargins left="0.905511811023622" right="0.511811023622047" top="0.748031496062992" bottom="0.984251968503937" header="0.31496062992126" footer="0.31496062992126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3.28125" style="2" customWidth="1"/>
    <col min="2" max="2" width="8.140625" style="1" customWidth="1"/>
    <col min="3" max="3" width="8.28125" style="2" customWidth="1"/>
    <col min="4" max="4" width="12.57421875" style="2" customWidth="1"/>
    <col min="5" max="5" width="10.8515625" style="2" customWidth="1"/>
    <col min="6" max="6" width="8.140625" style="2" customWidth="1"/>
    <col min="7" max="7" width="10.8515625" style="2" customWidth="1"/>
    <col min="8" max="8" width="10.00390625" style="2" customWidth="1"/>
    <col min="9" max="9" width="9.00390625" style="2" customWidth="1"/>
    <col min="10" max="10" width="8.28125" style="2" customWidth="1"/>
    <col min="11" max="11" width="10.8515625" style="2" customWidth="1"/>
    <col min="12" max="12" width="11.00390625" style="2" customWidth="1"/>
    <col min="13" max="13" width="9.57421875" style="2" customWidth="1"/>
    <col min="14" max="14" width="10.00390625" style="2" customWidth="1"/>
    <col min="15" max="15" width="5.28125" style="2" customWidth="1"/>
    <col min="16" max="16" width="5.57421875" style="2" customWidth="1"/>
    <col min="17" max="17" width="8.28125" style="2" customWidth="1"/>
    <col min="18" max="18" width="9.8515625" style="2" customWidth="1"/>
    <col min="19" max="16384" width="9.140625" style="1" customWidth="1"/>
  </cols>
  <sheetData>
    <row r="1" spans="1:18" ht="20.25" customHeight="1">
      <c r="A1" s="148" t="s">
        <v>132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5.75" customHeight="1">
      <c r="A2" s="151" t="s">
        <v>128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4" spans="1:18" s="38" customFormat="1" ht="24" customHeight="1">
      <c r="A4" s="157" t="s">
        <v>1</v>
      </c>
      <c r="B4" s="157" t="s">
        <v>2</v>
      </c>
      <c r="C4" s="157" t="s">
        <v>230</v>
      </c>
      <c r="D4" s="157" t="s">
        <v>235</v>
      </c>
      <c r="E4" s="157" t="s">
        <v>236</v>
      </c>
      <c r="F4" s="161" t="s">
        <v>237</v>
      </c>
      <c r="G4" s="159" t="s">
        <v>238</v>
      </c>
      <c r="H4" s="157"/>
      <c r="I4" s="157"/>
      <c r="J4" s="160"/>
      <c r="K4" s="158" t="s">
        <v>239</v>
      </c>
      <c r="L4" s="162" t="s">
        <v>240</v>
      </c>
      <c r="M4" s="163"/>
      <c r="N4" s="164"/>
      <c r="O4" s="158" t="s">
        <v>241</v>
      </c>
      <c r="P4" s="158"/>
      <c r="Q4" s="159" t="s">
        <v>242</v>
      </c>
      <c r="R4" s="160"/>
    </row>
    <row r="5" spans="1:18" s="38" customFormat="1" ht="52.5">
      <c r="A5" s="157"/>
      <c r="B5" s="157"/>
      <c r="C5" s="157"/>
      <c r="D5" s="157"/>
      <c r="E5" s="157"/>
      <c r="F5" s="161"/>
      <c r="G5" s="110" t="s">
        <v>243</v>
      </c>
      <c r="H5" s="111" t="s">
        <v>134</v>
      </c>
      <c r="I5" s="111" t="s">
        <v>244</v>
      </c>
      <c r="J5" s="112" t="s">
        <v>245</v>
      </c>
      <c r="K5" s="158"/>
      <c r="L5" s="113" t="s">
        <v>99</v>
      </c>
      <c r="M5" s="34" t="s">
        <v>102</v>
      </c>
      <c r="N5" s="114" t="s">
        <v>93</v>
      </c>
      <c r="O5" s="128" t="s">
        <v>246</v>
      </c>
      <c r="P5" s="128" t="s">
        <v>247</v>
      </c>
      <c r="Q5" s="110" t="s">
        <v>248</v>
      </c>
      <c r="R5" s="112" t="s">
        <v>249</v>
      </c>
    </row>
    <row r="6" spans="1:18" s="38" customFormat="1" ht="12.75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38">
        <v>6</v>
      </c>
      <c r="G6" s="110">
        <v>7</v>
      </c>
      <c r="H6" s="111">
        <v>8</v>
      </c>
      <c r="I6" s="111">
        <v>9</v>
      </c>
      <c r="J6" s="112">
        <v>10</v>
      </c>
      <c r="K6" s="128">
        <v>11</v>
      </c>
      <c r="L6" s="110">
        <v>12</v>
      </c>
      <c r="M6" s="111">
        <v>13</v>
      </c>
      <c r="N6" s="112">
        <v>14</v>
      </c>
      <c r="O6" s="122">
        <v>15</v>
      </c>
      <c r="P6" s="138">
        <v>16</v>
      </c>
      <c r="Q6" s="110">
        <v>17</v>
      </c>
      <c r="R6" s="112">
        <v>18</v>
      </c>
    </row>
    <row r="7" spans="1:18" ht="15.75" customHeight="1">
      <c r="A7" s="5">
        <v>1</v>
      </c>
      <c r="B7" s="6" t="s">
        <v>153</v>
      </c>
      <c r="C7" s="7">
        <v>38</v>
      </c>
      <c r="D7" s="7">
        <f>'(20) detail'!G6</f>
        <v>0</v>
      </c>
      <c r="E7" s="7"/>
      <c r="F7" s="117">
        <v>1</v>
      </c>
      <c r="G7" s="62">
        <v>1</v>
      </c>
      <c r="H7" s="7"/>
      <c r="I7" s="7"/>
      <c r="J7" s="118">
        <f>G7+H7+I7</f>
        <v>1</v>
      </c>
      <c r="K7" s="126">
        <f>F7-J7</f>
        <v>0</v>
      </c>
      <c r="L7" s="62"/>
      <c r="M7" s="7"/>
      <c r="N7" s="119"/>
      <c r="O7" s="129"/>
      <c r="P7" s="54"/>
      <c r="Q7" s="58"/>
      <c r="R7" s="119"/>
    </row>
    <row r="8" spans="1:18" ht="15.75" customHeight="1">
      <c r="A8" s="5">
        <f aca="true" t="shared" si="0" ref="A8:A19">A7+1</f>
        <v>2</v>
      </c>
      <c r="B8" s="6" t="s">
        <v>223</v>
      </c>
      <c r="C8" s="7">
        <v>38</v>
      </c>
      <c r="D8" s="7">
        <f>'(20) detail'!G8</f>
        <v>37.9</v>
      </c>
      <c r="E8" s="7"/>
      <c r="F8" s="117">
        <v>1</v>
      </c>
      <c r="G8" s="58"/>
      <c r="H8" s="7"/>
      <c r="I8" s="7"/>
      <c r="J8" s="118">
        <f aca="true" t="shared" si="1" ref="J8:J19">G8+H8+I8</f>
        <v>0</v>
      </c>
      <c r="K8" s="126">
        <f aca="true" t="shared" si="2" ref="K8:K19">F8-J8</f>
        <v>1</v>
      </c>
      <c r="L8" s="62">
        <v>1</v>
      </c>
      <c r="M8" s="7"/>
      <c r="N8" s="119"/>
      <c r="O8" s="130">
        <v>1</v>
      </c>
      <c r="P8" s="54"/>
      <c r="Q8" s="62">
        <v>1</v>
      </c>
      <c r="R8" s="119"/>
    </row>
    <row r="9" spans="1:18" ht="15.75" customHeight="1">
      <c r="A9" s="5">
        <f t="shared" si="0"/>
        <v>3</v>
      </c>
      <c r="B9" s="6" t="s">
        <v>165</v>
      </c>
      <c r="C9" s="7">
        <v>38</v>
      </c>
      <c r="D9" s="7">
        <f>'(20) detail'!G10</f>
        <v>33</v>
      </c>
      <c r="E9" s="7"/>
      <c r="F9" s="117">
        <v>1</v>
      </c>
      <c r="G9" s="58"/>
      <c r="H9" s="7"/>
      <c r="I9" s="7"/>
      <c r="J9" s="118">
        <f t="shared" si="1"/>
        <v>0</v>
      </c>
      <c r="K9" s="126">
        <f t="shared" si="2"/>
        <v>1</v>
      </c>
      <c r="L9" s="62">
        <v>1</v>
      </c>
      <c r="M9" s="7"/>
      <c r="N9" s="119"/>
      <c r="O9" s="130">
        <v>1</v>
      </c>
      <c r="P9" s="54"/>
      <c r="Q9" s="62">
        <v>1</v>
      </c>
      <c r="R9" s="119"/>
    </row>
    <row r="10" spans="1:18" ht="15.75" customHeight="1">
      <c r="A10" s="5">
        <f t="shared" si="0"/>
        <v>4</v>
      </c>
      <c r="B10" s="6" t="s">
        <v>172</v>
      </c>
      <c r="C10" s="7">
        <v>76</v>
      </c>
      <c r="D10" s="7">
        <f>'(20) detail'!G14</f>
        <v>69.78</v>
      </c>
      <c r="E10" s="7"/>
      <c r="F10" s="117">
        <v>2</v>
      </c>
      <c r="G10" s="58"/>
      <c r="H10" s="7"/>
      <c r="I10" s="7"/>
      <c r="J10" s="118">
        <f t="shared" si="1"/>
        <v>0</v>
      </c>
      <c r="K10" s="126">
        <f t="shared" si="2"/>
        <v>2</v>
      </c>
      <c r="L10" s="62">
        <v>2</v>
      </c>
      <c r="M10" s="7"/>
      <c r="N10" s="119"/>
      <c r="O10" s="130">
        <v>2</v>
      </c>
      <c r="P10" s="54"/>
      <c r="Q10" s="62">
        <v>2</v>
      </c>
      <c r="R10" s="119"/>
    </row>
    <row r="11" spans="1:18" ht="15.75" customHeight="1">
      <c r="A11" s="5">
        <f t="shared" si="0"/>
        <v>5</v>
      </c>
      <c r="B11" s="6" t="s">
        <v>173</v>
      </c>
      <c r="C11" s="7">
        <v>49</v>
      </c>
      <c r="D11" s="7">
        <f>'(20) detail'!G16</f>
        <v>35.47</v>
      </c>
      <c r="E11" s="7"/>
      <c r="F11" s="117">
        <v>1</v>
      </c>
      <c r="G11" s="58"/>
      <c r="H11" s="7"/>
      <c r="I11" s="7"/>
      <c r="J11" s="118">
        <f t="shared" si="1"/>
        <v>0</v>
      </c>
      <c r="K11" s="126">
        <f t="shared" si="2"/>
        <v>1</v>
      </c>
      <c r="L11" s="62">
        <v>1</v>
      </c>
      <c r="M11" s="7"/>
      <c r="N11" s="119"/>
      <c r="O11" s="130">
        <v>1</v>
      </c>
      <c r="P11" s="54"/>
      <c r="Q11" s="62">
        <v>1</v>
      </c>
      <c r="R11" s="119"/>
    </row>
    <row r="12" spans="1:18" ht="15.75" customHeight="1">
      <c r="A12" s="5">
        <f t="shared" si="0"/>
        <v>6</v>
      </c>
      <c r="B12" s="6" t="s">
        <v>207</v>
      </c>
      <c r="C12" s="7">
        <v>38</v>
      </c>
      <c r="D12" s="7">
        <f>'(20) detail'!G18</f>
        <v>25.22</v>
      </c>
      <c r="E12" s="7"/>
      <c r="F12" s="117">
        <v>1</v>
      </c>
      <c r="G12" s="58"/>
      <c r="H12" s="7"/>
      <c r="I12" s="7"/>
      <c r="J12" s="118">
        <f t="shared" si="1"/>
        <v>0</v>
      </c>
      <c r="K12" s="126">
        <f t="shared" si="2"/>
        <v>1</v>
      </c>
      <c r="L12" s="62">
        <v>1</v>
      </c>
      <c r="M12" s="7"/>
      <c r="N12" s="119"/>
      <c r="O12" s="130">
        <v>1</v>
      </c>
      <c r="P12" s="54"/>
      <c r="Q12" s="62">
        <v>1</v>
      </c>
      <c r="R12" s="119"/>
    </row>
    <row r="13" spans="1:18" ht="15.75" customHeight="1">
      <c r="A13" s="5">
        <f t="shared" si="0"/>
        <v>7</v>
      </c>
      <c r="B13" s="6" t="s">
        <v>220</v>
      </c>
      <c r="C13" s="7">
        <v>38</v>
      </c>
      <c r="D13" s="7">
        <f>'(20) detail'!G20</f>
        <v>35.25</v>
      </c>
      <c r="E13" s="7"/>
      <c r="F13" s="117">
        <v>1</v>
      </c>
      <c r="G13" s="58"/>
      <c r="H13" s="7"/>
      <c r="I13" s="7"/>
      <c r="J13" s="118">
        <f t="shared" si="1"/>
        <v>0</v>
      </c>
      <c r="K13" s="126">
        <f t="shared" si="2"/>
        <v>1</v>
      </c>
      <c r="L13" s="62">
        <v>1</v>
      </c>
      <c r="M13" s="7"/>
      <c r="N13" s="119"/>
      <c r="O13" s="130">
        <v>1</v>
      </c>
      <c r="P13" s="54"/>
      <c r="Q13" s="62">
        <v>1</v>
      </c>
      <c r="R13" s="119"/>
    </row>
    <row r="14" spans="1:18" ht="15.75" customHeight="1">
      <c r="A14" s="5">
        <f t="shared" si="0"/>
        <v>8</v>
      </c>
      <c r="B14" s="6" t="s">
        <v>221</v>
      </c>
      <c r="C14" s="7">
        <v>38</v>
      </c>
      <c r="D14" s="7">
        <f>'(20) detail'!G22</f>
        <v>36.92</v>
      </c>
      <c r="E14" s="7"/>
      <c r="F14" s="117">
        <v>1</v>
      </c>
      <c r="G14" s="58"/>
      <c r="H14" s="7"/>
      <c r="I14" s="7"/>
      <c r="J14" s="118">
        <f t="shared" si="1"/>
        <v>0</v>
      </c>
      <c r="K14" s="126">
        <f t="shared" si="2"/>
        <v>1</v>
      </c>
      <c r="L14" s="62">
        <v>1</v>
      </c>
      <c r="M14" s="7"/>
      <c r="N14" s="119"/>
      <c r="O14" s="130">
        <v>1</v>
      </c>
      <c r="P14" s="54"/>
      <c r="Q14" s="62">
        <v>1</v>
      </c>
      <c r="R14" s="119"/>
    </row>
    <row r="15" spans="1:18" ht="15.75" customHeight="1">
      <c r="A15" s="5">
        <f t="shared" si="0"/>
        <v>9</v>
      </c>
      <c r="B15" s="6" t="s">
        <v>209</v>
      </c>
      <c r="C15" s="7">
        <v>38</v>
      </c>
      <c r="D15" s="7">
        <f>'(20) detail'!G24</f>
        <v>33.32</v>
      </c>
      <c r="E15" s="7"/>
      <c r="F15" s="117">
        <v>1</v>
      </c>
      <c r="G15" s="58"/>
      <c r="H15" s="7"/>
      <c r="I15" s="7"/>
      <c r="J15" s="118">
        <f t="shared" si="1"/>
        <v>0</v>
      </c>
      <c r="K15" s="126">
        <f t="shared" si="2"/>
        <v>1</v>
      </c>
      <c r="L15" s="62">
        <v>1</v>
      </c>
      <c r="M15" s="7"/>
      <c r="N15" s="119"/>
      <c r="O15" s="130">
        <v>1</v>
      </c>
      <c r="P15" s="54"/>
      <c r="Q15" s="62">
        <v>1</v>
      </c>
      <c r="R15" s="119"/>
    </row>
    <row r="16" spans="1:18" ht="15.75" customHeight="1">
      <c r="A16" s="5">
        <f t="shared" si="0"/>
        <v>10</v>
      </c>
      <c r="B16" s="6" t="s">
        <v>210</v>
      </c>
      <c r="C16" s="7">
        <v>38</v>
      </c>
      <c r="D16" s="7">
        <f>'(20) detail'!G26</f>
        <v>35.24</v>
      </c>
      <c r="E16" s="7"/>
      <c r="F16" s="117">
        <v>1</v>
      </c>
      <c r="G16" s="58"/>
      <c r="H16" s="7"/>
      <c r="I16" s="7"/>
      <c r="J16" s="118">
        <f t="shared" si="1"/>
        <v>0</v>
      </c>
      <c r="K16" s="126">
        <f t="shared" si="2"/>
        <v>1</v>
      </c>
      <c r="L16" s="62">
        <v>1</v>
      </c>
      <c r="M16" s="7"/>
      <c r="N16" s="119"/>
      <c r="O16" s="130">
        <v>1</v>
      </c>
      <c r="P16" s="54"/>
      <c r="Q16" s="62">
        <v>1</v>
      </c>
      <c r="R16" s="119"/>
    </row>
    <row r="17" spans="1:18" ht="15.75" customHeight="1">
      <c r="A17" s="5">
        <f t="shared" si="0"/>
        <v>11</v>
      </c>
      <c r="B17" s="6" t="s">
        <v>212</v>
      </c>
      <c r="C17" s="7">
        <v>38</v>
      </c>
      <c r="D17" s="7">
        <f>'(20) detail'!G28</f>
        <v>25.47</v>
      </c>
      <c r="E17" s="7"/>
      <c r="F17" s="117">
        <v>1</v>
      </c>
      <c r="G17" s="58"/>
      <c r="H17" s="7"/>
      <c r="I17" s="7"/>
      <c r="J17" s="118">
        <f t="shared" si="1"/>
        <v>0</v>
      </c>
      <c r="K17" s="126">
        <f t="shared" si="2"/>
        <v>1</v>
      </c>
      <c r="L17" s="62">
        <v>1</v>
      </c>
      <c r="M17" s="7"/>
      <c r="N17" s="119"/>
      <c r="O17" s="130">
        <v>1</v>
      </c>
      <c r="P17" s="54"/>
      <c r="Q17" s="62">
        <v>1</v>
      </c>
      <c r="R17" s="119"/>
    </row>
    <row r="18" spans="1:18" ht="15.75" customHeight="1">
      <c r="A18" s="5">
        <f t="shared" si="0"/>
        <v>12</v>
      </c>
      <c r="B18" s="6" t="s">
        <v>250</v>
      </c>
      <c r="C18" s="7">
        <v>38</v>
      </c>
      <c r="D18" s="7">
        <f>'(20) detail'!G30</f>
        <v>29.62</v>
      </c>
      <c r="E18" s="7"/>
      <c r="F18" s="117">
        <v>1</v>
      </c>
      <c r="G18" s="58"/>
      <c r="H18" s="7"/>
      <c r="I18" s="7"/>
      <c r="J18" s="118">
        <f t="shared" si="1"/>
        <v>0</v>
      </c>
      <c r="K18" s="126">
        <f t="shared" si="2"/>
        <v>1</v>
      </c>
      <c r="L18" s="62">
        <v>1</v>
      </c>
      <c r="M18" s="7"/>
      <c r="N18" s="119"/>
      <c r="O18" s="130">
        <v>1</v>
      </c>
      <c r="P18" s="54"/>
      <c r="Q18" s="62">
        <v>1</v>
      </c>
      <c r="R18" s="119"/>
    </row>
    <row r="19" spans="1:18" ht="15.75" customHeight="1">
      <c r="A19" s="5">
        <f t="shared" si="0"/>
        <v>13</v>
      </c>
      <c r="B19" s="6" t="s">
        <v>196</v>
      </c>
      <c r="C19" s="7">
        <v>38</v>
      </c>
      <c r="D19" s="7">
        <f>'(20) detail'!G32</f>
        <v>35.43</v>
      </c>
      <c r="E19" s="7"/>
      <c r="F19" s="117">
        <v>1</v>
      </c>
      <c r="G19" s="58"/>
      <c r="H19" s="7"/>
      <c r="I19" s="7"/>
      <c r="J19" s="118">
        <f t="shared" si="1"/>
        <v>0</v>
      </c>
      <c r="K19" s="126">
        <f t="shared" si="2"/>
        <v>1</v>
      </c>
      <c r="L19" s="62">
        <v>1</v>
      </c>
      <c r="M19" s="7"/>
      <c r="N19" s="119"/>
      <c r="O19" s="130">
        <v>1</v>
      </c>
      <c r="P19" s="54"/>
      <c r="Q19" s="62">
        <v>1</v>
      </c>
      <c r="R19" s="119"/>
    </row>
    <row r="20" spans="1:18" s="17" customFormat="1" ht="13.5">
      <c r="A20" s="8"/>
      <c r="B20" s="8" t="s">
        <v>24</v>
      </c>
      <c r="C20" s="9">
        <f>SUM(C7:C19)</f>
        <v>543</v>
      </c>
      <c r="D20" s="9">
        <f>SUM(D7:D19)</f>
        <v>432.62000000000006</v>
      </c>
      <c r="E20" s="9"/>
      <c r="F20" s="124">
        <f>SUM(F7:F19)</f>
        <v>14</v>
      </c>
      <c r="G20" s="131">
        <f aca="true" t="shared" si="3" ref="G20:R20">SUM(G7:G19)</f>
        <v>1</v>
      </c>
      <c r="H20" s="121">
        <f t="shared" si="3"/>
        <v>0</v>
      </c>
      <c r="I20" s="121">
        <f t="shared" si="3"/>
        <v>0</v>
      </c>
      <c r="J20" s="132">
        <f t="shared" si="3"/>
        <v>1</v>
      </c>
      <c r="K20" s="127">
        <f t="shared" si="3"/>
        <v>13</v>
      </c>
      <c r="L20" s="131">
        <f t="shared" si="3"/>
        <v>13</v>
      </c>
      <c r="M20" s="121">
        <f t="shared" si="3"/>
        <v>0</v>
      </c>
      <c r="N20" s="132">
        <f t="shared" si="3"/>
        <v>0</v>
      </c>
      <c r="O20" s="125">
        <f t="shared" si="3"/>
        <v>13</v>
      </c>
      <c r="P20" s="124">
        <f t="shared" si="3"/>
        <v>0</v>
      </c>
      <c r="Q20" s="131">
        <f t="shared" si="3"/>
        <v>13</v>
      </c>
      <c r="R20" s="132">
        <f t="shared" si="3"/>
        <v>0</v>
      </c>
    </row>
  </sheetData>
  <sheetProtection/>
  <mergeCells count="13">
    <mergeCell ref="G4:J4"/>
    <mergeCell ref="K4:K5"/>
    <mergeCell ref="L4:N4"/>
    <mergeCell ref="A1:R1"/>
    <mergeCell ref="A4:A5"/>
    <mergeCell ref="B4:B5"/>
    <mergeCell ref="C4:C5"/>
    <mergeCell ref="A2:R2"/>
    <mergeCell ref="O4:P4"/>
    <mergeCell ref="Q4:R4"/>
    <mergeCell ref="D4:D5"/>
    <mergeCell ref="E4:E5"/>
    <mergeCell ref="F4:F5"/>
  </mergeCells>
  <printOptions horizontalCentered="1"/>
  <pageMargins left="0.7874015748031497" right="0.5118110236220472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0"/>
  <sheetViews>
    <sheetView view="pageBreakPreview" zoomScale="55" zoomScaleSheetLayoutView="55" zoomScalePageLayoutView="0" workbookViewId="0" topLeftCell="A16">
      <selection activeCell="H42" sqref="H42"/>
    </sheetView>
  </sheetViews>
  <sheetFormatPr defaultColWidth="9.140625" defaultRowHeight="12.75"/>
  <cols>
    <col min="1" max="2" width="7.00390625" style="31" customWidth="1"/>
    <col min="3" max="3" width="12.28125" style="31" customWidth="1"/>
    <col min="4" max="4" width="20.28125" style="30" customWidth="1"/>
    <col min="5" max="5" width="12.8515625" style="30" customWidth="1"/>
    <col min="6" max="6" width="12.421875" style="33" customWidth="1"/>
    <col min="7" max="9" width="16.28125" style="31" customWidth="1"/>
    <col min="10" max="10" width="26.140625" style="30" customWidth="1"/>
    <col min="11" max="11" width="13.00390625" style="31" customWidth="1"/>
    <col min="12" max="16384" width="9.140625" style="30" customWidth="1"/>
  </cols>
  <sheetData>
    <row r="1" spans="1:11" ht="31.5" customHeight="1">
      <c r="A1" s="165" t="s">
        <v>126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3" ht="31.5" customHeight="1">
      <c r="A2" s="168" t="s">
        <v>141</v>
      </c>
      <c r="B2" s="168" t="s">
        <v>142</v>
      </c>
      <c r="C2" s="168" t="s">
        <v>143</v>
      </c>
      <c r="D2" s="168" t="s">
        <v>144</v>
      </c>
      <c r="E2" s="168" t="s">
        <v>145</v>
      </c>
      <c r="F2" s="168" t="s">
        <v>146</v>
      </c>
      <c r="G2" s="168"/>
      <c r="H2" s="168" t="s">
        <v>147</v>
      </c>
      <c r="I2" s="168" t="s">
        <v>148</v>
      </c>
      <c r="J2" s="168"/>
      <c r="K2" s="168"/>
      <c r="L2" s="78"/>
      <c r="M2" s="78"/>
    </row>
    <row r="3" spans="1:13" ht="36">
      <c r="A3" s="168"/>
      <c r="B3" s="168"/>
      <c r="C3" s="168"/>
      <c r="D3" s="168"/>
      <c r="E3" s="168"/>
      <c r="F3" s="76" t="s">
        <v>230</v>
      </c>
      <c r="G3" s="76" t="s">
        <v>149</v>
      </c>
      <c r="H3" s="168"/>
      <c r="I3" s="76" t="s">
        <v>150</v>
      </c>
      <c r="J3" s="76" t="s">
        <v>151</v>
      </c>
      <c r="K3" s="76" t="s">
        <v>152</v>
      </c>
      <c r="L3" s="78"/>
      <c r="M3" s="78"/>
    </row>
    <row r="4" spans="1:11" s="31" customFormat="1" ht="13.5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63">
        <v>6</v>
      </c>
      <c r="G4" s="75">
        <v>7</v>
      </c>
      <c r="H4" s="75">
        <v>8</v>
      </c>
      <c r="I4" s="75">
        <v>9</v>
      </c>
      <c r="J4" s="75">
        <v>10</v>
      </c>
      <c r="K4" s="75">
        <v>11</v>
      </c>
    </row>
    <row r="5" spans="1:11" s="53" customFormat="1" ht="13.5">
      <c r="A5" s="166" t="s">
        <v>25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s="53" customFormat="1" ht="41.25">
      <c r="A6" s="32">
        <v>1</v>
      </c>
      <c r="B6" s="32" t="s">
        <v>153</v>
      </c>
      <c r="C6" s="32"/>
      <c r="D6" s="37" t="s">
        <v>60</v>
      </c>
      <c r="E6" s="37" t="s">
        <v>218</v>
      </c>
      <c r="F6" s="47">
        <v>38</v>
      </c>
      <c r="G6" s="37"/>
      <c r="H6" s="79" t="s">
        <v>232</v>
      </c>
      <c r="I6" s="37"/>
      <c r="J6" s="80" t="s">
        <v>233</v>
      </c>
      <c r="K6" s="32"/>
    </row>
    <row r="7" spans="1:11" ht="13.5">
      <c r="A7" s="166" t="s">
        <v>26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ht="26.25">
      <c r="A8" s="32">
        <v>2</v>
      </c>
      <c r="B8" s="32" t="s">
        <v>164</v>
      </c>
      <c r="C8" s="32" t="s">
        <v>164</v>
      </c>
      <c r="D8" s="37" t="s">
        <v>59</v>
      </c>
      <c r="E8" s="37" t="s">
        <v>218</v>
      </c>
      <c r="F8" s="47">
        <v>38</v>
      </c>
      <c r="G8" s="47">
        <v>37.9</v>
      </c>
      <c r="H8" s="81" t="s">
        <v>198</v>
      </c>
      <c r="I8" s="31" t="s">
        <v>157</v>
      </c>
      <c r="J8" s="37"/>
      <c r="K8" s="32"/>
    </row>
    <row r="9" spans="1:11" ht="13.5">
      <c r="A9" s="166" t="s">
        <v>27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11" ht="27">
      <c r="A10" s="32">
        <v>3</v>
      </c>
      <c r="B10" s="32" t="s">
        <v>165</v>
      </c>
      <c r="C10" s="32" t="s">
        <v>165</v>
      </c>
      <c r="D10" s="37" t="s">
        <v>58</v>
      </c>
      <c r="E10" s="37" t="s">
        <v>90</v>
      </c>
      <c r="F10" s="47">
        <v>38</v>
      </c>
      <c r="G10" s="47">
        <v>33</v>
      </c>
      <c r="H10" s="32" t="s">
        <v>199</v>
      </c>
      <c r="I10" s="31" t="s">
        <v>167</v>
      </c>
      <c r="J10" s="37"/>
      <c r="K10" s="32"/>
    </row>
    <row r="11" spans="1:11" ht="13.5">
      <c r="A11" s="166" t="s">
        <v>28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ht="27">
      <c r="A12" s="32">
        <v>4</v>
      </c>
      <c r="B12" s="32" t="s">
        <v>172</v>
      </c>
      <c r="C12" s="82" t="s">
        <v>170</v>
      </c>
      <c r="D12" s="37" t="s">
        <v>56</v>
      </c>
      <c r="E12" s="37" t="s">
        <v>90</v>
      </c>
      <c r="F12" s="47">
        <v>38</v>
      </c>
      <c r="G12" s="47">
        <v>34.8</v>
      </c>
      <c r="H12" s="37" t="s">
        <v>201</v>
      </c>
      <c r="I12" s="32" t="s">
        <v>168</v>
      </c>
      <c r="J12" s="83"/>
      <c r="K12" s="32"/>
    </row>
    <row r="13" spans="1:11" ht="27">
      <c r="A13" s="32">
        <v>5</v>
      </c>
      <c r="B13" s="32" t="s">
        <v>172</v>
      </c>
      <c r="C13" s="82" t="s">
        <v>171</v>
      </c>
      <c r="D13" s="37" t="s">
        <v>57</v>
      </c>
      <c r="E13" s="37" t="s">
        <v>90</v>
      </c>
      <c r="F13" s="47">
        <v>38</v>
      </c>
      <c r="G13" s="47">
        <v>34.98</v>
      </c>
      <c r="H13" s="37" t="s">
        <v>200</v>
      </c>
      <c r="I13" s="32" t="s">
        <v>169</v>
      </c>
      <c r="J13" s="83"/>
      <c r="K13" s="32"/>
    </row>
    <row r="14" spans="1:11" s="49" customFormat="1" ht="13.5">
      <c r="A14" s="75"/>
      <c r="B14" s="75"/>
      <c r="C14" s="48"/>
      <c r="D14" s="48" t="s">
        <v>45</v>
      </c>
      <c r="E14" s="48"/>
      <c r="F14" s="51">
        <f>SUM(F12:F13)</f>
        <v>76</v>
      </c>
      <c r="G14" s="51">
        <f>SUM(G12:G13)</f>
        <v>69.78</v>
      </c>
      <c r="H14" s="48"/>
      <c r="I14" s="48"/>
      <c r="J14" s="48"/>
      <c r="K14" s="75"/>
    </row>
    <row r="15" spans="1:11" ht="13.5">
      <c r="A15" s="166" t="s">
        <v>29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</row>
    <row r="16" spans="1:11" ht="27">
      <c r="A16" s="32">
        <v>6</v>
      </c>
      <c r="B16" s="32" t="s">
        <v>173</v>
      </c>
      <c r="C16" s="32" t="s">
        <v>176</v>
      </c>
      <c r="D16" s="37" t="s">
        <v>55</v>
      </c>
      <c r="E16" s="37" t="s">
        <v>218</v>
      </c>
      <c r="F16" s="47">
        <v>49</v>
      </c>
      <c r="G16" s="109">
        <v>35.47</v>
      </c>
      <c r="H16" s="84" t="s">
        <v>202</v>
      </c>
      <c r="I16" s="85" t="s">
        <v>175</v>
      </c>
      <c r="J16" s="77"/>
      <c r="K16" s="86"/>
    </row>
    <row r="17" spans="1:11" ht="13.5">
      <c r="A17" s="166" t="s">
        <v>30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ht="27">
      <c r="A18" s="32">
        <v>7</v>
      </c>
      <c r="B18" s="32" t="s">
        <v>207</v>
      </c>
      <c r="C18" s="32" t="s">
        <v>9</v>
      </c>
      <c r="D18" s="37" t="s">
        <v>54</v>
      </c>
      <c r="E18" s="37" t="s">
        <v>90</v>
      </c>
      <c r="F18" s="47">
        <v>38</v>
      </c>
      <c r="G18" s="47">
        <v>25.22</v>
      </c>
      <c r="H18" s="37" t="s">
        <v>203</v>
      </c>
      <c r="I18" s="31" t="s">
        <v>224</v>
      </c>
      <c r="J18" s="37"/>
      <c r="K18" s="32"/>
    </row>
    <row r="19" spans="1:11" ht="13.5">
      <c r="A19" s="166" t="s">
        <v>31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1" ht="27">
      <c r="A20" s="32">
        <v>8</v>
      </c>
      <c r="B20" s="32" t="s">
        <v>220</v>
      </c>
      <c r="C20" s="32" t="s">
        <v>10</v>
      </c>
      <c r="D20" s="37" t="s">
        <v>52</v>
      </c>
      <c r="E20" s="37" t="s">
        <v>90</v>
      </c>
      <c r="F20" s="47">
        <v>38</v>
      </c>
      <c r="G20" s="47">
        <v>35.25</v>
      </c>
      <c r="H20" s="86" t="s">
        <v>177</v>
      </c>
      <c r="I20" s="87">
        <v>41101</v>
      </c>
      <c r="J20" s="37"/>
      <c r="K20" s="32"/>
    </row>
    <row r="21" spans="1:11" ht="13.5">
      <c r="A21" s="166" t="s">
        <v>33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ht="30">
      <c r="A22" s="32">
        <v>9</v>
      </c>
      <c r="B22" s="32" t="s">
        <v>221</v>
      </c>
      <c r="C22" s="32" t="s">
        <v>208</v>
      </c>
      <c r="D22" s="37" t="s">
        <v>69</v>
      </c>
      <c r="E22" s="37" t="s">
        <v>90</v>
      </c>
      <c r="F22" s="47">
        <v>38</v>
      </c>
      <c r="G22" s="88">
        <v>36.92</v>
      </c>
      <c r="H22" s="89" t="s">
        <v>204</v>
      </c>
      <c r="I22" s="88" t="s">
        <v>179</v>
      </c>
      <c r="J22" s="37"/>
      <c r="K22" s="47"/>
    </row>
    <row r="23" spans="1:11" ht="13.5">
      <c r="A23" s="166" t="s">
        <v>32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</row>
    <row r="24" spans="1:11" ht="19.5" customHeight="1">
      <c r="A24" s="32">
        <v>10</v>
      </c>
      <c r="B24" s="32" t="s">
        <v>209</v>
      </c>
      <c r="C24" s="32" t="s">
        <v>12</v>
      </c>
      <c r="D24" s="37" t="s">
        <v>53</v>
      </c>
      <c r="E24" s="37" t="s">
        <v>90</v>
      </c>
      <c r="F24" s="47">
        <v>38</v>
      </c>
      <c r="G24" s="47">
        <v>33.32</v>
      </c>
      <c r="H24" s="32" t="s">
        <v>229</v>
      </c>
      <c r="I24" s="90" t="s">
        <v>180</v>
      </c>
      <c r="J24" s="91"/>
      <c r="K24" s="92"/>
    </row>
    <row r="25" spans="1:11" ht="13.5">
      <c r="A25" s="166" t="s">
        <v>34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</row>
    <row r="26" spans="1:11" ht="45">
      <c r="A26" s="32">
        <v>11</v>
      </c>
      <c r="B26" s="32" t="s">
        <v>210</v>
      </c>
      <c r="C26" s="32" t="s">
        <v>211</v>
      </c>
      <c r="D26" s="37" t="s">
        <v>50</v>
      </c>
      <c r="E26" s="37" t="s">
        <v>218</v>
      </c>
      <c r="F26" s="47">
        <v>38</v>
      </c>
      <c r="G26" s="90">
        <v>35.24</v>
      </c>
      <c r="H26" s="89" t="s">
        <v>181</v>
      </c>
      <c r="I26" s="93" t="s">
        <v>182</v>
      </c>
      <c r="J26" s="37"/>
      <c r="K26" s="47"/>
    </row>
    <row r="27" spans="1:11" ht="13.5">
      <c r="A27" s="166" t="s">
        <v>35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</row>
    <row r="28" spans="1:11" ht="27">
      <c r="A28" s="32">
        <v>12</v>
      </c>
      <c r="B28" s="32" t="s">
        <v>212</v>
      </c>
      <c r="C28" s="32" t="s">
        <v>213</v>
      </c>
      <c r="D28" s="37" t="s">
        <v>51</v>
      </c>
      <c r="E28" s="37" t="s">
        <v>90</v>
      </c>
      <c r="F28" s="47">
        <v>38</v>
      </c>
      <c r="G28" s="94">
        <v>25.47</v>
      </c>
      <c r="H28" s="47" t="s">
        <v>186</v>
      </c>
      <c r="I28" s="95" t="s">
        <v>187</v>
      </c>
      <c r="J28" s="37"/>
      <c r="K28" s="47"/>
    </row>
    <row r="29" spans="1:11" ht="13.5">
      <c r="A29" s="166" t="s">
        <v>66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</row>
    <row r="30" spans="1:11" ht="13.5">
      <c r="A30" s="32">
        <v>13</v>
      </c>
      <c r="B30" s="32" t="s">
        <v>222</v>
      </c>
      <c r="C30" s="32" t="s">
        <v>214</v>
      </c>
      <c r="D30" s="37" t="s">
        <v>67</v>
      </c>
      <c r="E30" s="37" t="s">
        <v>234</v>
      </c>
      <c r="F30" s="47">
        <v>38</v>
      </c>
      <c r="G30" s="47">
        <v>29.62</v>
      </c>
      <c r="H30" s="37" t="s">
        <v>205</v>
      </c>
      <c r="I30" s="32" t="s">
        <v>188</v>
      </c>
      <c r="J30" s="37"/>
      <c r="K30" s="47"/>
    </row>
    <row r="31" spans="1:11" ht="15" customHeight="1">
      <c r="A31" s="166" t="s">
        <v>36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</row>
    <row r="32" spans="1:11" ht="27">
      <c r="A32" s="32">
        <v>14</v>
      </c>
      <c r="B32" s="32" t="s">
        <v>196</v>
      </c>
      <c r="C32" s="32" t="s">
        <v>14</v>
      </c>
      <c r="D32" s="37" t="s">
        <v>52</v>
      </c>
      <c r="E32" s="37" t="s">
        <v>218</v>
      </c>
      <c r="F32" s="47">
        <v>38</v>
      </c>
      <c r="G32" s="90">
        <v>35.43</v>
      </c>
      <c r="H32" s="96" t="s">
        <v>206</v>
      </c>
      <c r="I32" s="32" t="s">
        <v>193</v>
      </c>
      <c r="J32" s="37"/>
      <c r="K32" s="97"/>
    </row>
    <row r="33" spans="1:11" ht="13.5">
      <c r="A33" s="32"/>
      <c r="B33" s="32"/>
      <c r="C33" s="32"/>
      <c r="D33" s="48" t="s">
        <v>46</v>
      </c>
      <c r="E33" s="37"/>
      <c r="F33" s="51">
        <f>F6+F8+F10+F14+F16+F18+F20+F22+F24+F26+F28+F30+F32</f>
        <v>543</v>
      </c>
      <c r="G33" s="51">
        <f>G6+G8+G10+G14+G16+G18+G20+G22+G24+G26+G28+G30+G32</f>
        <v>432.62000000000006</v>
      </c>
      <c r="H33" s="51"/>
      <c r="I33" s="51"/>
      <c r="J33" s="37"/>
      <c r="K33" s="32"/>
    </row>
    <row r="34" spans="1:11" ht="15">
      <c r="A34" s="32"/>
      <c r="B34" s="32"/>
      <c r="C34" s="167" t="s">
        <v>225</v>
      </c>
      <c r="D34" s="167"/>
      <c r="E34" s="71"/>
      <c r="F34" s="70"/>
      <c r="G34" s="11">
        <f>G33*7/100</f>
        <v>30.283400000000007</v>
      </c>
      <c r="H34" s="32"/>
      <c r="I34" s="32"/>
      <c r="J34" s="37"/>
      <c r="K34" s="32"/>
    </row>
    <row r="35" spans="1:11" ht="15">
      <c r="A35" s="32"/>
      <c r="B35" s="32"/>
      <c r="C35" s="167" t="s">
        <v>226</v>
      </c>
      <c r="D35" s="167"/>
      <c r="E35" s="71"/>
      <c r="F35" s="70"/>
      <c r="G35" s="11">
        <f>G33+G34</f>
        <v>462.9034000000001</v>
      </c>
      <c r="H35" s="32"/>
      <c r="I35" s="32"/>
      <c r="J35" s="37"/>
      <c r="K35" s="32"/>
    </row>
    <row r="39" ht="13.5">
      <c r="G39" s="51"/>
    </row>
    <row r="40" ht="13.5">
      <c r="G40" s="33"/>
    </row>
  </sheetData>
  <sheetProtection/>
  <mergeCells count="24">
    <mergeCell ref="H2:H3"/>
    <mergeCell ref="I2:K2"/>
    <mergeCell ref="A2:A3"/>
    <mergeCell ref="B2:B3"/>
    <mergeCell ref="C2:C3"/>
    <mergeCell ref="D2:D3"/>
    <mergeCell ref="E2:E3"/>
    <mergeCell ref="F2:G2"/>
    <mergeCell ref="A27:K27"/>
    <mergeCell ref="A25:K25"/>
    <mergeCell ref="C34:D34"/>
    <mergeCell ref="C35:D35"/>
    <mergeCell ref="A19:K19"/>
    <mergeCell ref="A9:K9"/>
    <mergeCell ref="A1:K1"/>
    <mergeCell ref="A23:K23"/>
    <mergeCell ref="A29:K29"/>
    <mergeCell ref="A31:K31"/>
    <mergeCell ref="A11:K11"/>
    <mergeCell ref="A7:K7"/>
    <mergeCell ref="A21:K21"/>
    <mergeCell ref="A15:K15"/>
    <mergeCell ref="A5:K5"/>
    <mergeCell ref="A17:K17"/>
  </mergeCells>
  <printOptions/>
  <pageMargins left="0.9" right="0.25" top="1" bottom="1" header="0.3" footer="0.3"/>
  <pageSetup horizontalDpi="600" verticalDpi="600" orientation="landscape" paperSize="5" r:id="rId1"/>
  <headerFooter>
    <oddHeader>&amp;R&amp;P</oddHeader>
    <oddFooter>&amp;L&amp;6&amp;Z&amp;F&amp;R&amp;8SCNUs -20 Bedded PH- I</oddFooter>
  </headerFooter>
  <rowBreaks count="1" manualBreakCount="1">
    <brk id="1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7109375" style="2" customWidth="1"/>
    <col min="2" max="2" width="32.00390625" style="1" customWidth="1"/>
    <col min="3" max="3" width="14.140625" style="2" customWidth="1"/>
    <col min="4" max="4" width="10.28125" style="2" customWidth="1"/>
    <col min="5" max="5" width="8.57421875" style="2" hidden="1" customWidth="1"/>
    <col min="6" max="6" width="10.421875" style="2" hidden="1" customWidth="1"/>
    <col min="7" max="7" width="19.00390625" style="2" customWidth="1"/>
    <col min="8" max="8" width="13.8515625" style="2" customWidth="1"/>
    <col min="9" max="9" width="8.421875" style="2" hidden="1" customWidth="1"/>
    <col min="10" max="10" width="15.421875" style="3" hidden="1" customWidth="1"/>
    <col min="11" max="11" width="24.421875" style="1" customWidth="1"/>
    <col min="12" max="16384" width="9.140625" style="1" customWidth="1"/>
  </cols>
  <sheetData>
    <row r="1" spans="1:11" ht="20.2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>
      <c r="A2" s="151" t="s">
        <v>127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ht="14.25"/>
    <row r="4" spans="1:11" s="35" customFormat="1" ht="15" customHeight="1">
      <c r="A4" s="169" t="s">
        <v>1</v>
      </c>
      <c r="B4" s="169" t="s">
        <v>2</v>
      </c>
      <c r="C4" s="169" t="s">
        <v>40</v>
      </c>
      <c r="D4" s="169" t="s">
        <v>3</v>
      </c>
      <c r="E4" s="171" t="s">
        <v>47</v>
      </c>
      <c r="F4" s="171"/>
      <c r="G4" s="171"/>
      <c r="H4" s="171"/>
      <c r="I4" s="171"/>
      <c r="J4" s="170" t="s">
        <v>48</v>
      </c>
      <c r="K4" s="169" t="s">
        <v>63</v>
      </c>
    </row>
    <row r="5" spans="1:11" s="35" customFormat="1" ht="49.5" customHeight="1">
      <c r="A5" s="169"/>
      <c r="B5" s="169"/>
      <c r="C5" s="169"/>
      <c r="D5" s="169"/>
      <c r="E5" s="34" t="s">
        <v>92</v>
      </c>
      <c r="F5" s="34" t="s">
        <v>49</v>
      </c>
      <c r="G5" s="34" t="s">
        <v>93</v>
      </c>
      <c r="H5" s="34" t="s">
        <v>99</v>
      </c>
      <c r="I5" s="34" t="s">
        <v>94</v>
      </c>
      <c r="J5" s="170"/>
      <c r="K5" s="169"/>
    </row>
    <row r="6" spans="1:11" ht="24.75" customHeight="1">
      <c r="A6" s="5">
        <v>1</v>
      </c>
      <c r="B6" s="6" t="s">
        <v>5</v>
      </c>
      <c r="C6" s="7">
        <v>30</v>
      </c>
      <c r="D6" s="5">
        <v>1</v>
      </c>
      <c r="E6" s="32"/>
      <c r="F6" s="32"/>
      <c r="G6" s="32"/>
      <c r="H6" s="32">
        <v>1</v>
      </c>
      <c r="I6" s="32"/>
      <c r="J6" s="47">
        <f>'(12) details'!G7</f>
        <v>29.54</v>
      </c>
      <c r="K6" s="6"/>
    </row>
    <row r="7" spans="1:11" ht="24.75" customHeight="1">
      <c r="A7" s="5">
        <v>2</v>
      </c>
      <c r="B7" s="6" t="s">
        <v>6</v>
      </c>
      <c r="C7" s="7">
        <v>60</v>
      </c>
      <c r="D7" s="5">
        <v>2</v>
      </c>
      <c r="E7" s="32"/>
      <c r="F7" s="32"/>
      <c r="G7" s="32"/>
      <c r="H7" s="32">
        <v>2</v>
      </c>
      <c r="I7" s="32"/>
      <c r="J7" s="47">
        <f>'(12) details'!G11</f>
        <v>53.747</v>
      </c>
      <c r="K7" s="6"/>
    </row>
    <row r="8" spans="1:11" ht="24.75" customHeight="1">
      <c r="A8" s="5">
        <v>3</v>
      </c>
      <c r="B8" s="6" t="s">
        <v>7</v>
      </c>
      <c r="C8" s="7">
        <v>30</v>
      </c>
      <c r="D8" s="5">
        <v>1</v>
      </c>
      <c r="E8" s="32"/>
      <c r="F8" s="32"/>
      <c r="G8" s="32">
        <v>1</v>
      </c>
      <c r="H8" s="32"/>
      <c r="I8" s="32"/>
      <c r="J8" s="47">
        <f>'(12) details'!G13</f>
        <v>28</v>
      </c>
      <c r="K8" s="6"/>
    </row>
    <row r="9" spans="1:11" ht="24.75" customHeight="1">
      <c r="A9" s="5">
        <v>4</v>
      </c>
      <c r="B9" s="6" t="s">
        <v>14</v>
      </c>
      <c r="C9" s="7">
        <v>30</v>
      </c>
      <c r="D9" s="5">
        <v>1</v>
      </c>
      <c r="E9" s="32"/>
      <c r="F9" s="32"/>
      <c r="G9" s="32">
        <v>1</v>
      </c>
      <c r="H9" s="32"/>
      <c r="I9" s="32"/>
      <c r="J9" s="47">
        <f>'(12) details'!G15</f>
        <v>27.5</v>
      </c>
      <c r="K9" s="6"/>
    </row>
    <row r="10" spans="1:11" ht="24.75" customHeight="1">
      <c r="A10" s="5">
        <v>5</v>
      </c>
      <c r="B10" s="6" t="s">
        <v>21</v>
      </c>
      <c r="C10" s="7">
        <v>30</v>
      </c>
      <c r="D10" s="5">
        <v>1</v>
      </c>
      <c r="E10" s="32"/>
      <c r="F10" s="32"/>
      <c r="G10" s="32"/>
      <c r="H10" s="32">
        <v>1</v>
      </c>
      <c r="I10" s="32"/>
      <c r="J10" s="47" t="e">
        <f>'(12) details'!#REF!</f>
        <v>#REF!</v>
      </c>
      <c r="K10" s="6"/>
    </row>
    <row r="11" spans="1:11" ht="24.75" customHeight="1">
      <c r="A11" s="5">
        <v>6</v>
      </c>
      <c r="B11" s="6" t="s">
        <v>22</v>
      </c>
      <c r="C11" s="7">
        <v>30</v>
      </c>
      <c r="D11" s="5">
        <v>1</v>
      </c>
      <c r="E11" s="32"/>
      <c r="F11" s="32"/>
      <c r="G11" s="32"/>
      <c r="H11" s="32">
        <v>1</v>
      </c>
      <c r="I11" s="32"/>
      <c r="J11" s="47" t="e">
        <f>'(12) details'!#REF!</f>
        <v>#REF!</v>
      </c>
      <c r="K11" s="6"/>
    </row>
    <row r="12" spans="1:11" ht="24.75" customHeight="1">
      <c r="A12" s="5">
        <v>7</v>
      </c>
      <c r="B12" s="6" t="s">
        <v>19</v>
      </c>
      <c r="C12" s="7">
        <v>30</v>
      </c>
      <c r="D12" s="5">
        <v>1</v>
      </c>
      <c r="E12" s="32"/>
      <c r="F12" s="32"/>
      <c r="G12" s="32">
        <v>1</v>
      </c>
      <c r="H12" s="32"/>
      <c r="I12" s="32"/>
      <c r="J12" s="47" t="e">
        <f>'(12) details'!#REF!</f>
        <v>#REF!</v>
      </c>
      <c r="K12" s="6"/>
    </row>
    <row r="13" spans="1:11" s="17" customFormat="1" ht="13.5">
      <c r="A13" s="8"/>
      <c r="B13" s="8" t="s">
        <v>24</v>
      </c>
      <c r="C13" s="9">
        <f aca="true" t="shared" si="0" ref="C13:J13">SUM(C6:C12)</f>
        <v>240</v>
      </c>
      <c r="D13" s="8">
        <f t="shared" si="0"/>
        <v>8</v>
      </c>
      <c r="E13" s="8">
        <f t="shared" si="0"/>
        <v>0</v>
      </c>
      <c r="F13" s="8">
        <f t="shared" si="0"/>
        <v>0</v>
      </c>
      <c r="G13" s="8">
        <f t="shared" si="0"/>
        <v>3</v>
      </c>
      <c r="H13" s="8">
        <f t="shared" si="0"/>
        <v>5</v>
      </c>
      <c r="I13" s="8">
        <f t="shared" si="0"/>
        <v>0</v>
      </c>
      <c r="J13" s="9" t="e">
        <f t="shared" si="0"/>
        <v>#REF!</v>
      </c>
      <c r="K13" s="19"/>
    </row>
  </sheetData>
  <sheetProtection/>
  <mergeCells count="9">
    <mergeCell ref="A1:K1"/>
    <mergeCell ref="A2:K2"/>
    <mergeCell ref="A4:A5"/>
    <mergeCell ref="B4:B5"/>
    <mergeCell ref="C4:C5"/>
    <mergeCell ref="D4:D5"/>
    <mergeCell ref="J4:J5"/>
    <mergeCell ref="K4:K5"/>
    <mergeCell ref="E4:I4"/>
  </mergeCells>
  <printOptions/>
  <pageMargins left="1.25" right="0.7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85" zoomScaleSheetLayoutView="85" zoomScalePageLayoutView="0" workbookViewId="0" topLeftCell="A1">
      <selection activeCell="N9" sqref="N9"/>
    </sheetView>
  </sheetViews>
  <sheetFormatPr defaultColWidth="9.140625" defaultRowHeight="12.75"/>
  <cols>
    <col min="1" max="1" width="6.421875" style="2" customWidth="1"/>
    <col min="2" max="2" width="8.8515625" style="2" customWidth="1"/>
    <col min="3" max="3" width="11.7109375" style="2" customWidth="1"/>
    <col min="4" max="4" width="12.28125" style="2" customWidth="1"/>
    <col min="5" max="5" width="12.7109375" style="2" customWidth="1"/>
    <col min="6" max="6" width="12.140625" style="2" customWidth="1"/>
    <col min="7" max="7" width="11.421875" style="2" customWidth="1"/>
    <col min="8" max="8" width="8.57421875" style="2" customWidth="1"/>
    <col min="9" max="9" width="9.28125" style="2" customWidth="1"/>
    <col min="10" max="10" width="7.8515625" style="2" customWidth="1"/>
    <col min="11" max="11" width="9.57421875" style="2" customWidth="1"/>
    <col min="12" max="12" width="11.00390625" style="2" customWidth="1"/>
    <col min="13" max="13" width="8.57421875" style="2" customWidth="1"/>
    <col min="14" max="14" width="10.140625" style="2" customWidth="1"/>
    <col min="15" max="15" width="8.00390625" style="2" customWidth="1"/>
    <col min="16" max="16" width="5.00390625" style="2" customWidth="1"/>
    <col min="17" max="17" width="8.421875" style="2" customWidth="1"/>
    <col min="18" max="18" width="8.140625" style="2" customWidth="1"/>
    <col min="19" max="16384" width="9.140625" style="1" customWidth="1"/>
  </cols>
  <sheetData>
    <row r="1" spans="1:18" ht="20.2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33.75" customHeight="1">
      <c r="A2" s="151" t="s">
        <v>125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4" spans="1:18" s="35" customFormat="1" ht="38.25" customHeight="1">
      <c r="A4" s="157" t="s">
        <v>1</v>
      </c>
      <c r="B4" s="157" t="s">
        <v>2</v>
      </c>
      <c r="C4" s="157" t="s">
        <v>230</v>
      </c>
      <c r="D4" s="157" t="s">
        <v>235</v>
      </c>
      <c r="E4" s="179" t="s">
        <v>236</v>
      </c>
      <c r="F4" s="159" t="s">
        <v>237</v>
      </c>
      <c r="G4" s="158" t="s">
        <v>238</v>
      </c>
      <c r="H4" s="158"/>
      <c r="I4" s="158"/>
      <c r="J4" s="172"/>
      <c r="K4" s="173" t="s">
        <v>239</v>
      </c>
      <c r="L4" s="175" t="s">
        <v>240</v>
      </c>
      <c r="M4" s="176"/>
      <c r="N4" s="177"/>
      <c r="O4" s="178" t="s">
        <v>241</v>
      </c>
      <c r="P4" s="172"/>
      <c r="Q4" s="178" t="s">
        <v>242</v>
      </c>
      <c r="R4" s="172"/>
    </row>
    <row r="5" spans="1:18" s="35" customFormat="1" ht="52.5">
      <c r="A5" s="157"/>
      <c r="B5" s="157"/>
      <c r="C5" s="157"/>
      <c r="D5" s="157"/>
      <c r="E5" s="179"/>
      <c r="F5" s="159"/>
      <c r="G5" s="122" t="s">
        <v>243</v>
      </c>
      <c r="H5" s="111" t="s">
        <v>134</v>
      </c>
      <c r="I5" s="111" t="s">
        <v>244</v>
      </c>
      <c r="J5" s="112" t="s">
        <v>245</v>
      </c>
      <c r="K5" s="174"/>
      <c r="L5" s="113" t="s">
        <v>99</v>
      </c>
      <c r="M5" s="34" t="s">
        <v>102</v>
      </c>
      <c r="N5" s="114" t="s">
        <v>93</v>
      </c>
      <c r="O5" s="115" t="s">
        <v>246</v>
      </c>
      <c r="P5" s="116" t="s">
        <v>247</v>
      </c>
      <c r="Q5" s="115" t="s">
        <v>248</v>
      </c>
      <c r="R5" s="116" t="s">
        <v>249</v>
      </c>
    </row>
    <row r="6" spans="1:18" s="35" customFormat="1" ht="12.75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1">
        <v>14</v>
      </c>
      <c r="O6" s="111">
        <v>15</v>
      </c>
      <c r="P6" s="111">
        <v>16</v>
      </c>
      <c r="Q6" s="111">
        <v>17</v>
      </c>
      <c r="R6" s="111">
        <v>18</v>
      </c>
    </row>
    <row r="7" spans="1:18" ht="33.75" customHeight="1">
      <c r="A7" s="5">
        <v>1</v>
      </c>
      <c r="B7" s="6" t="s">
        <v>223</v>
      </c>
      <c r="C7" s="7">
        <v>30</v>
      </c>
      <c r="D7" s="7">
        <f>'(12) details'!G7</f>
        <v>29.54</v>
      </c>
      <c r="E7" s="54"/>
      <c r="F7" s="120">
        <v>1</v>
      </c>
      <c r="G7" s="129"/>
      <c r="H7" s="7"/>
      <c r="I7" s="7"/>
      <c r="J7" s="119"/>
      <c r="K7" s="136">
        <v>1</v>
      </c>
      <c r="L7" s="120">
        <v>1</v>
      </c>
      <c r="M7" s="7"/>
      <c r="N7" s="119"/>
      <c r="O7" s="120">
        <v>1</v>
      </c>
      <c r="P7" s="119"/>
      <c r="Q7" s="120">
        <v>1</v>
      </c>
      <c r="R7" s="119"/>
    </row>
    <row r="8" spans="1:18" ht="24.75" customHeight="1">
      <c r="A8" s="5">
        <v>2</v>
      </c>
      <c r="B8" s="6" t="s">
        <v>165</v>
      </c>
      <c r="C8" s="7">
        <v>60</v>
      </c>
      <c r="D8" s="7">
        <f>'(12) details'!G11</f>
        <v>53.747</v>
      </c>
      <c r="E8" s="54"/>
      <c r="F8" s="120">
        <v>2</v>
      </c>
      <c r="G8" s="129"/>
      <c r="H8" s="7"/>
      <c r="I8" s="7"/>
      <c r="J8" s="119"/>
      <c r="K8" s="136">
        <v>2</v>
      </c>
      <c r="L8" s="120">
        <v>2</v>
      </c>
      <c r="M8" s="7"/>
      <c r="N8" s="119"/>
      <c r="O8" s="120">
        <v>2</v>
      </c>
      <c r="P8" s="119"/>
      <c r="Q8" s="120">
        <v>2</v>
      </c>
      <c r="R8" s="119"/>
    </row>
    <row r="9" spans="1:18" ht="24.75" customHeight="1">
      <c r="A9" s="5">
        <v>3</v>
      </c>
      <c r="B9" s="6" t="s">
        <v>172</v>
      </c>
      <c r="C9" s="7">
        <v>30</v>
      </c>
      <c r="D9" s="7">
        <f>'(12) details'!G13</f>
        <v>28</v>
      </c>
      <c r="E9" s="54"/>
      <c r="F9" s="120">
        <v>1</v>
      </c>
      <c r="G9" s="129"/>
      <c r="H9" s="7"/>
      <c r="I9" s="7"/>
      <c r="J9" s="119"/>
      <c r="K9" s="136">
        <v>1</v>
      </c>
      <c r="L9" s="120">
        <v>1</v>
      </c>
      <c r="M9" s="7"/>
      <c r="N9" s="119"/>
      <c r="O9" s="120">
        <v>1</v>
      </c>
      <c r="P9" s="119"/>
      <c r="Q9" s="120">
        <v>1</v>
      </c>
      <c r="R9" s="119"/>
    </row>
    <row r="10" spans="1:18" ht="24.75" customHeight="1">
      <c r="A10" s="5">
        <v>4</v>
      </c>
      <c r="B10" s="6" t="s">
        <v>196</v>
      </c>
      <c r="C10" s="7">
        <v>30</v>
      </c>
      <c r="D10" s="7">
        <f>'(12) details'!G15</f>
        <v>27.5</v>
      </c>
      <c r="E10" s="54"/>
      <c r="F10" s="120">
        <v>1</v>
      </c>
      <c r="G10" s="129"/>
      <c r="H10" s="7"/>
      <c r="I10" s="7"/>
      <c r="J10" s="119"/>
      <c r="K10" s="136">
        <v>1</v>
      </c>
      <c r="L10" s="120">
        <v>1</v>
      </c>
      <c r="M10" s="7"/>
      <c r="N10" s="119"/>
      <c r="O10" s="120">
        <v>1</v>
      </c>
      <c r="P10" s="119"/>
      <c r="Q10" s="120">
        <v>1</v>
      </c>
      <c r="R10" s="119"/>
    </row>
    <row r="11" spans="1:18" s="17" customFormat="1" ht="13.5">
      <c r="A11" s="8"/>
      <c r="B11" s="8" t="s">
        <v>24</v>
      </c>
      <c r="C11" s="9">
        <f>SUM(C7:C10)</f>
        <v>150</v>
      </c>
      <c r="D11" s="9">
        <f>SUM(D7:D10)</f>
        <v>138.787</v>
      </c>
      <c r="E11" s="55"/>
      <c r="F11" s="59">
        <f aca="true" t="shared" si="0" ref="F11:R11">SUM(F7:F10)</f>
        <v>5</v>
      </c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137">
        <f t="shared" si="0"/>
        <v>5</v>
      </c>
      <c r="L11" s="59">
        <f t="shared" si="0"/>
        <v>5</v>
      </c>
      <c r="M11" s="59">
        <f t="shared" si="0"/>
        <v>0</v>
      </c>
      <c r="N11" s="59">
        <f t="shared" si="0"/>
        <v>0</v>
      </c>
      <c r="O11" s="59">
        <f t="shared" si="0"/>
        <v>5</v>
      </c>
      <c r="P11" s="59">
        <f t="shared" si="0"/>
        <v>0</v>
      </c>
      <c r="Q11" s="59">
        <f t="shared" si="0"/>
        <v>5</v>
      </c>
      <c r="R11" s="59">
        <f t="shared" si="0"/>
        <v>0</v>
      </c>
    </row>
  </sheetData>
  <sheetProtection/>
  <mergeCells count="13">
    <mergeCell ref="C4:C5"/>
    <mergeCell ref="D4:D5"/>
    <mergeCell ref="E4:E5"/>
    <mergeCell ref="F4:F5"/>
    <mergeCell ref="A1:R1"/>
    <mergeCell ref="A2:R2"/>
    <mergeCell ref="G4:J4"/>
    <mergeCell ref="K4:K5"/>
    <mergeCell ref="L4:N4"/>
    <mergeCell ref="O4:P4"/>
    <mergeCell ref="Q4:R4"/>
    <mergeCell ref="A4:A5"/>
    <mergeCell ref="B4:B5"/>
  </mergeCells>
  <printOptions horizontalCentered="1"/>
  <pageMargins left="0.3937007874015748" right="0.35433070866141736" top="0.7480314960629921" bottom="0.7480314960629921" header="0.31496062992125984" footer="0.31496062992125984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32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Q7" sqref="Q7"/>
      <selection pane="bottomLeft" activeCell="A8" sqref="A8:K8"/>
    </sheetView>
  </sheetViews>
  <sheetFormatPr defaultColWidth="9.140625" defaultRowHeight="12.75"/>
  <cols>
    <col min="1" max="1" width="4.00390625" style="12" bestFit="1" customWidth="1"/>
    <col min="2" max="2" width="8.7109375" style="12" bestFit="1" customWidth="1"/>
    <col min="3" max="3" width="18.57421875" style="12" bestFit="1" customWidth="1"/>
    <col min="4" max="4" width="22.421875" style="10" bestFit="1" customWidth="1"/>
    <col min="5" max="5" width="13.140625" style="10" customWidth="1"/>
    <col min="6" max="6" width="12.57421875" style="16" customWidth="1"/>
    <col min="7" max="7" width="13.140625" style="12" customWidth="1"/>
    <col min="8" max="8" width="26.00390625" style="12" bestFit="1" customWidth="1"/>
    <col min="9" max="9" width="13.7109375" style="12" customWidth="1"/>
    <col min="10" max="10" width="13.00390625" style="12" customWidth="1"/>
    <col min="11" max="11" width="13.140625" style="12" customWidth="1"/>
    <col min="12" max="12" width="19.421875" style="10" hidden="1" customWidth="1"/>
    <col min="13" max="16384" width="9.140625" style="10" customWidth="1"/>
  </cols>
  <sheetData>
    <row r="1" spans="1:11" ht="24" customHeight="1" hidden="1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33.75" customHeight="1">
      <c r="A2" s="182" t="s">
        <v>125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66"/>
    </row>
    <row r="3" spans="1:12" ht="33.75" customHeight="1">
      <c r="A3" s="181" t="s">
        <v>141</v>
      </c>
      <c r="B3" s="181" t="s">
        <v>142</v>
      </c>
      <c r="C3" s="181" t="s">
        <v>143</v>
      </c>
      <c r="D3" s="181" t="s">
        <v>144</v>
      </c>
      <c r="E3" s="181" t="s">
        <v>145</v>
      </c>
      <c r="F3" s="181" t="s">
        <v>146</v>
      </c>
      <c r="G3" s="181"/>
      <c r="H3" s="181" t="s">
        <v>147</v>
      </c>
      <c r="I3" s="181" t="s">
        <v>148</v>
      </c>
      <c r="J3" s="181"/>
      <c r="K3" s="181"/>
      <c r="L3" s="67"/>
    </row>
    <row r="4" spans="1:12" ht="69.75" customHeight="1">
      <c r="A4" s="181"/>
      <c r="B4" s="181"/>
      <c r="C4" s="181"/>
      <c r="D4" s="181"/>
      <c r="E4" s="181"/>
      <c r="F4" s="64" t="s">
        <v>231</v>
      </c>
      <c r="G4" s="64" t="s">
        <v>149</v>
      </c>
      <c r="H4" s="181"/>
      <c r="I4" s="64" t="s">
        <v>150</v>
      </c>
      <c r="J4" s="64" t="s">
        <v>151</v>
      </c>
      <c r="K4" s="64" t="s">
        <v>152</v>
      </c>
      <c r="L4" s="67"/>
    </row>
    <row r="5" spans="1:12" s="68" customFormat="1" ht="13.5">
      <c r="A5" s="4">
        <v>1</v>
      </c>
      <c r="B5" s="4">
        <v>2</v>
      </c>
      <c r="C5" s="4">
        <v>3</v>
      </c>
      <c r="D5" s="4">
        <v>4</v>
      </c>
      <c r="E5" s="4">
        <v>5</v>
      </c>
      <c r="F5" s="65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8</v>
      </c>
    </row>
    <row r="6" spans="1:12" ht="15" customHeight="1">
      <c r="A6" s="167" t="s">
        <v>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69"/>
    </row>
    <row r="7" spans="1:12" ht="27.75" customHeight="1">
      <c r="A7" s="13">
        <v>1</v>
      </c>
      <c r="B7" s="13" t="s">
        <v>223</v>
      </c>
      <c r="C7" s="14" t="s">
        <v>163</v>
      </c>
      <c r="D7" s="14" t="s">
        <v>70</v>
      </c>
      <c r="E7" s="14" t="s">
        <v>156</v>
      </c>
      <c r="F7" s="98">
        <v>30</v>
      </c>
      <c r="G7" s="98">
        <v>29.54</v>
      </c>
      <c r="H7" s="14" t="s">
        <v>155</v>
      </c>
      <c r="I7" s="98" t="s">
        <v>154</v>
      </c>
      <c r="J7" s="99"/>
      <c r="K7" s="98"/>
      <c r="L7" s="14"/>
    </row>
    <row r="8" spans="1:12" ht="15" customHeight="1">
      <c r="A8" s="167" t="s">
        <v>27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69"/>
    </row>
    <row r="9" spans="1:12" ht="35.25" customHeight="1">
      <c r="A9" s="13">
        <v>2</v>
      </c>
      <c r="B9" s="13" t="s">
        <v>165</v>
      </c>
      <c r="C9" s="14" t="s">
        <v>161</v>
      </c>
      <c r="D9" s="14" t="s">
        <v>71</v>
      </c>
      <c r="E9" s="14" t="s">
        <v>96</v>
      </c>
      <c r="F9" s="98">
        <v>30</v>
      </c>
      <c r="G9" s="98">
        <v>25.887</v>
      </c>
      <c r="H9" s="14" t="s">
        <v>160</v>
      </c>
      <c r="I9" s="98" t="s">
        <v>158</v>
      </c>
      <c r="J9" s="98"/>
      <c r="K9" s="98"/>
      <c r="L9" s="14"/>
    </row>
    <row r="10" spans="1:12" ht="49.5" customHeight="1">
      <c r="A10" s="13">
        <v>3</v>
      </c>
      <c r="B10" s="46" t="s">
        <v>216</v>
      </c>
      <c r="C10" s="14" t="s">
        <v>162</v>
      </c>
      <c r="D10" s="14" t="s">
        <v>74</v>
      </c>
      <c r="E10" s="14" t="s">
        <v>96</v>
      </c>
      <c r="F10" s="98">
        <v>30</v>
      </c>
      <c r="G10" s="98">
        <v>27.86</v>
      </c>
      <c r="H10" s="14" t="s">
        <v>155</v>
      </c>
      <c r="I10" s="98" t="s">
        <v>159</v>
      </c>
      <c r="J10" s="98"/>
      <c r="K10" s="98"/>
      <c r="L10" s="14"/>
    </row>
    <row r="11" spans="1:12" ht="13.5">
      <c r="A11" s="13"/>
      <c r="B11" s="13"/>
      <c r="C11" s="13"/>
      <c r="D11" s="15" t="s">
        <v>45</v>
      </c>
      <c r="E11" s="14"/>
      <c r="F11" s="11">
        <f>SUM(F9:F10)</f>
        <v>60</v>
      </c>
      <c r="G11" s="11">
        <f>SUM(G9:G10)</f>
        <v>53.747</v>
      </c>
      <c r="H11" s="11"/>
      <c r="I11" s="11"/>
      <c r="J11" s="11"/>
      <c r="K11" s="11"/>
      <c r="L11" s="14"/>
    </row>
    <row r="12" spans="1:12" ht="15" customHeight="1">
      <c r="A12" s="167" t="s">
        <v>28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69"/>
    </row>
    <row r="13" spans="1:12" ht="13.5">
      <c r="A13" s="13">
        <v>4</v>
      </c>
      <c r="B13" s="13" t="s">
        <v>172</v>
      </c>
      <c r="C13" s="14" t="s">
        <v>174</v>
      </c>
      <c r="D13" s="14" t="s">
        <v>72</v>
      </c>
      <c r="E13" s="14" t="s">
        <v>96</v>
      </c>
      <c r="F13" s="98">
        <v>30</v>
      </c>
      <c r="G13" s="98">
        <v>28</v>
      </c>
      <c r="H13" s="14" t="s">
        <v>215</v>
      </c>
      <c r="I13" s="98" t="s">
        <v>130</v>
      </c>
      <c r="J13" s="100"/>
      <c r="K13" s="100"/>
      <c r="L13" s="14"/>
    </row>
    <row r="14" spans="1:12" ht="15" customHeight="1">
      <c r="A14" s="167" t="s">
        <v>36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69"/>
    </row>
    <row r="15" spans="1:12" ht="15">
      <c r="A15" s="13">
        <v>5</v>
      </c>
      <c r="B15" s="13" t="s">
        <v>196</v>
      </c>
      <c r="C15" s="14" t="s">
        <v>197</v>
      </c>
      <c r="D15" s="14" t="s">
        <v>73</v>
      </c>
      <c r="E15" s="14" t="s">
        <v>96</v>
      </c>
      <c r="F15" s="98">
        <v>30</v>
      </c>
      <c r="G15" s="101">
        <v>27.5</v>
      </c>
      <c r="H15" s="14" t="s">
        <v>194</v>
      </c>
      <c r="I15" s="98" t="s">
        <v>195</v>
      </c>
      <c r="J15" s="102"/>
      <c r="K15" s="102"/>
      <c r="L15" s="102"/>
    </row>
    <row r="16" spans="1:12" s="56" customFormat="1" ht="13.5">
      <c r="A16" s="4"/>
      <c r="B16" s="4"/>
      <c r="C16" s="4"/>
      <c r="D16" s="15" t="s">
        <v>75</v>
      </c>
      <c r="E16" s="15"/>
      <c r="F16" s="11">
        <f>F15+F13+F11+F7</f>
        <v>150</v>
      </c>
      <c r="G16" s="11">
        <f>G15+G13+G11+G7</f>
        <v>138.787</v>
      </c>
      <c r="H16" s="11"/>
      <c r="I16" s="11"/>
      <c r="J16" s="11"/>
      <c r="K16" s="11"/>
      <c r="L16" s="15"/>
    </row>
    <row r="17" spans="1:11" ht="15">
      <c r="A17" s="32"/>
      <c r="B17" s="32"/>
      <c r="C17" s="167" t="s">
        <v>225</v>
      </c>
      <c r="D17" s="167"/>
      <c r="E17" s="71"/>
      <c r="F17" s="70"/>
      <c r="G17" s="11">
        <f>G16*7/100</f>
        <v>9.71509</v>
      </c>
      <c r="H17" s="32"/>
      <c r="I17" s="32"/>
      <c r="J17" s="37"/>
      <c r="K17" s="32"/>
    </row>
    <row r="18" spans="1:11" ht="15">
      <c r="A18" s="32"/>
      <c r="B18" s="32"/>
      <c r="C18" s="167" t="s">
        <v>226</v>
      </c>
      <c r="D18" s="167"/>
      <c r="E18" s="71"/>
      <c r="F18" s="70"/>
      <c r="G18" s="11">
        <f>G16+G17</f>
        <v>148.50209</v>
      </c>
      <c r="H18" s="32"/>
      <c r="I18" s="32"/>
      <c r="J18" s="37"/>
      <c r="K18" s="32"/>
    </row>
    <row r="20" ht="13.5">
      <c r="G20" s="16">
        <f>G7+G11+G13+G15</f>
        <v>138.787</v>
      </c>
    </row>
    <row r="21" ht="13.5">
      <c r="G21" s="16" t="e">
        <f>#REF!+#REF!+#REF!</f>
        <v>#REF!</v>
      </c>
    </row>
    <row r="22" spans="9:11" ht="13.5">
      <c r="I22" s="74"/>
      <c r="J22" s="103"/>
      <c r="K22" s="74"/>
    </row>
    <row r="23" spans="9:11" ht="13.5">
      <c r="I23" s="74"/>
      <c r="J23" s="74"/>
      <c r="K23" s="74"/>
    </row>
    <row r="24" spans="9:11" ht="13.5">
      <c r="I24" s="74"/>
      <c r="J24" s="74"/>
      <c r="K24" s="74"/>
    </row>
    <row r="25" spans="9:11" ht="13.5">
      <c r="I25" s="74"/>
      <c r="J25" s="74"/>
      <c r="K25" s="74"/>
    </row>
    <row r="26" spans="9:11" ht="13.5">
      <c r="I26" s="74"/>
      <c r="J26" s="74"/>
      <c r="K26" s="74"/>
    </row>
    <row r="27" spans="9:11" ht="13.5">
      <c r="I27" s="74"/>
      <c r="J27" s="74"/>
      <c r="K27" s="74"/>
    </row>
    <row r="32" ht="13.5">
      <c r="I32" s="73"/>
    </row>
  </sheetData>
  <sheetProtection/>
  <mergeCells count="16">
    <mergeCell ref="F3:G3"/>
    <mergeCell ref="H3:H4"/>
    <mergeCell ref="A2:K2"/>
    <mergeCell ref="A6:K6"/>
    <mergeCell ref="A12:K12"/>
    <mergeCell ref="A14:K14"/>
    <mergeCell ref="C17:D17"/>
    <mergeCell ref="C18:D18"/>
    <mergeCell ref="A1:K1"/>
    <mergeCell ref="A3:A4"/>
    <mergeCell ref="A8:K8"/>
    <mergeCell ref="I3:K3"/>
    <mergeCell ref="B3:B4"/>
    <mergeCell ref="C3:C4"/>
    <mergeCell ref="D3:D4"/>
    <mergeCell ref="E3:E4"/>
  </mergeCells>
  <printOptions/>
  <pageMargins left="0.9" right="0.5" top="1" bottom="1" header="0.3" footer="0.3"/>
  <pageSetup horizontalDpi="600" verticalDpi="600" orientation="landscape" paperSize="5" r:id="rId1"/>
  <headerFooter>
    <oddHeader>&amp;R&amp;P</oddHeader>
    <oddFooter>&amp;L&amp;6&amp;Z&amp;F&amp;R&amp;8SCNUs-12 Bedded- PH-I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55" zoomScaleSheetLayoutView="55" zoomScalePageLayoutView="0" workbookViewId="0" topLeftCell="A1">
      <selection activeCell="E8" sqref="E8"/>
    </sheetView>
  </sheetViews>
  <sheetFormatPr defaultColWidth="9.140625" defaultRowHeight="12.75"/>
  <cols>
    <col min="1" max="1" width="3.140625" style="2" customWidth="1"/>
    <col min="2" max="2" width="8.8515625" style="1" customWidth="1"/>
    <col min="3" max="3" width="9.00390625" style="2" customWidth="1"/>
    <col min="4" max="4" width="8.28125" style="2" customWidth="1"/>
    <col min="5" max="5" width="9.28125" style="2" customWidth="1"/>
    <col min="6" max="7" width="11.140625" style="2" customWidth="1"/>
    <col min="8" max="8" width="9.140625" style="2" customWidth="1"/>
    <col min="9" max="9" width="9.00390625" style="2" customWidth="1"/>
    <col min="10" max="10" width="9.28125" style="2" customWidth="1"/>
    <col min="11" max="11" width="13.00390625" style="2" customWidth="1"/>
    <col min="12" max="12" width="11.421875" style="2" customWidth="1"/>
    <col min="13" max="13" width="11.57421875" style="2" customWidth="1"/>
    <col min="14" max="14" width="12.57421875" style="2" customWidth="1"/>
    <col min="15" max="15" width="7.7109375" style="2" customWidth="1"/>
    <col min="16" max="16" width="6.00390625" style="2" customWidth="1"/>
    <col min="17" max="17" width="10.57421875" style="2" customWidth="1"/>
    <col min="18" max="18" width="11.7109375" style="2" customWidth="1"/>
    <col min="19" max="19" width="5.28125" style="3" hidden="1" customWidth="1"/>
    <col min="20" max="20" width="21.140625" style="3" hidden="1" customWidth="1"/>
    <col min="21" max="21" width="9.00390625" style="1" hidden="1" customWidth="1"/>
    <col min="22" max="16384" width="9.140625" style="1" customWidth="1"/>
  </cols>
  <sheetData>
    <row r="1" spans="1:21" ht="20.25" customHeight="1">
      <c r="A1" s="151" t="s">
        <v>132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customHeight="1">
      <c r="A2" s="151" t="s">
        <v>129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0" ht="13.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1" s="38" customFormat="1" ht="30.75" customHeight="1">
      <c r="A4" s="157" t="s">
        <v>1</v>
      </c>
      <c r="B4" s="157" t="s">
        <v>2</v>
      </c>
      <c r="C4" s="157" t="s">
        <v>231</v>
      </c>
      <c r="D4" s="157" t="s">
        <v>235</v>
      </c>
      <c r="E4" s="179" t="s">
        <v>236</v>
      </c>
      <c r="F4" s="185" t="s">
        <v>237</v>
      </c>
      <c r="G4" s="178" t="s">
        <v>238</v>
      </c>
      <c r="H4" s="158"/>
      <c r="I4" s="158"/>
      <c r="J4" s="172"/>
      <c r="K4" s="185" t="s">
        <v>239</v>
      </c>
      <c r="L4" s="175" t="s">
        <v>240</v>
      </c>
      <c r="M4" s="176"/>
      <c r="N4" s="177"/>
      <c r="O4" s="178" t="s">
        <v>241</v>
      </c>
      <c r="P4" s="172"/>
      <c r="Q4" s="178" t="s">
        <v>242</v>
      </c>
      <c r="R4" s="172"/>
      <c r="S4" s="183" t="s">
        <v>48</v>
      </c>
      <c r="T4" s="60" t="s">
        <v>140</v>
      </c>
      <c r="U4" s="149" t="s">
        <v>63</v>
      </c>
    </row>
    <row r="5" spans="1:21" s="38" customFormat="1" ht="65.25" customHeight="1">
      <c r="A5" s="157"/>
      <c r="B5" s="157"/>
      <c r="C5" s="157"/>
      <c r="D5" s="157"/>
      <c r="E5" s="179"/>
      <c r="F5" s="185"/>
      <c r="G5" s="115" t="s">
        <v>243</v>
      </c>
      <c r="H5" s="128" t="s">
        <v>134</v>
      </c>
      <c r="I5" s="128" t="s">
        <v>244</v>
      </c>
      <c r="J5" s="116" t="s">
        <v>245</v>
      </c>
      <c r="K5" s="185"/>
      <c r="L5" s="133" t="s">
        <v>99</v>
      </c>
      <c r="M5" s="134" t="s">
        <v>102</v>
      </c>
      <c r="N5" s="135" t="s">
        <v>93</v>
      </c>
      <c r="O5" s="115" t="s">
        <v>246</v>
      </c>
      <c r="P5" s="116" t="s">
        <v>247</v>
      </c>
      <c r="Q5" s="115" t="s">
        <v>248</v>
      </c>
      <c r="R5" s="116" t="s">
        <v>249</v>
      </c>
      <c r="S5" s="183"/>
      <c r="T5" s="61"/>
      <c r="U5" s="149"/>
    </row>
    <row r="6" spans="1:21" s="38" customFormat="1" ht="12.75">
      <c r="A6" s="111">
        <v>1</v>
      </c>
      <c r="B6" s="111">
        <v>2</v>
      </c>
      <c r="C6" s="111">
        <v>3</v>
      </c>
      <c r="D6" s="111">
        <v>4</v>
      </c>
      <c r="E6" s="138">
        <v>5</v>
      </c>
      <c r="F6" s="123">
        <v>6</v>
      </c>
      <c r="G6" s="115">
        <v>7</v>
      </c>
      <c r="H6" s="128">
        <v>8</v>
      </c>
      <c r="I6" s="128">
        <v>9</v>
      </c>
      <c r="J6" s="116">
        <v>10</v>
      </c>
      <c r="K6" s="123">
        <v>11</v>
      </c>
      <c r="L6" s="115">
        <v>12</v>
      </c>
      <c r="M6" s="128">
        <v>13</v>
      </c>
      <c r="N6" s="116">
        <v>14</v>
      </c>
      <c r="O6" s="115">
        <v>15</v>
      </c>
      <c r="P6" s="116">
        <v>16</v>
      </c>
      <c r="Q6" s="115">
        <v>17</v>
      </c>
      <c r="R6" s="116">
        <v>18</v>
      </c>
      <c r="S6" s="108"/>
      <c r="T6" s="61"/>
      <c r="U6" s="52"/>
    </row>
    <row r="7" spans="1:21" ht="31.5" customHeight="1">
      <c r="A7" s="5">
        <v>1</v>
      </c>
      <c r="B7" s="6" t="s">
        <v>165</v>
      </c>
      <c r="C7" s="7">
        <v>38</v>
      </c>
      <c r="D7" s="7">
        <f>'20 bedded P-2'!G6</f>
        <v>35.64</v>
      </c>
      <c r="E7" s="54"/>
      <c r="F7" s="141">
        <v>1</v>
      </c>
      <c r="G7" s="144"/>
      <c r="H7" s="139"/>
      <c r="I7" s="139"/>
      <c r="J7" s="145"/>
      <c r="K7" s="141">
        <v>1</v>
      </c>
      <c r="L7" s="147">
        <v>1</v>
      </c>
      <c r="M7" s="139"/>
      <c r="N7" s="145"/>
      <c r="O7" s="147">
        <v>1</v>
      </c>
      <c r="P7" s="145"/>
      <c r="Q7" s="147">
        <v>1</v>
      </c>
      <c r="R7" s="145"/>
      <c r="S7" s="139"/>
      <c r="T7" s="62"/>
      <c r="U7" s="6"/>
    </row>
    <row r="8" spans="1:21" ht="31.5" customHeight="1">
      <c r="A8" s="5">
        <f>A7+1</f>
        <v>2</v>
      </c>
      <c r="B8" s="6" t="s">
        <v>207</v>
      </c>
      <c r="C8" s="7">
        <v>38</v>
      </c>
      <c r="D8" s="7">
        <f>'20 bedded P-2'!G8</f>
        <v>35.01</v>
      </c>
      <c r="E8" s="54"/>
      <c r="F8" s="141">
        <v>1</v>
      </c>
      <c r="G8" s="144"/>
      <c r="H8" s="139"/>
      <c r="I8" s="139"/>
      <c r="J8" s="145"/>
      <c r="K8" s="141">
        <v>1</v>
      </c>
      <c r="L8" s="147">
        <v>1</v>
      </c>
      <c r="M8" s="139"/>
      <c r="N8" s="145"/>
      <c r="O8" s="147">
        <v>1</v>
      </c>
      <c r="P8" s="145"/>
      <c r="Q8" s="147">
        <v>1</v>
      </c>
      <c r="R8" s="145"/>
      <c r="S8" s="139"/>
      <c r="T8" s="62"/>
      <c r="U8" s="6"/>
    </row>
    <row r="9" spans="1:21" ht="31.5" customHeight="1">
      <c r="A9" s="5">
        <f>A8+1</f>
        <v>3</v>
      </c>
      <c r="B9" s="6" t="s">
        <v>220</v>
      </c>
      <c r="C9" s="7">
        <v>38</v>
      </c>
      <c r="D9" s="7">
        <f>'20 bedded P-2'!G10</f>
        <v>32.2</v>
      </c>
      <c r="E9" s="54"/>
      <c r="F9" s="141">
        <v>1</v>
      </c>
      <c r="G9" s="144"/>
      <c r="H9" s="139"/>
      <c r="I9" s="139"/>
      <c r="J9" s="145"/>
      <c r="K9" s="141">
        <v>1</v>
      </c>
      <c r="L9" s="147">
        <v>1</v>
      </c>
      <c r="M9" s="139"/>
      <c r="N9" s="145"/>
      <c r="O9" s="147">
        <v>1</v>
      </c>
      <c r="P9" s="145"/>
      <c r="Q9" s="147">
        <v>1</v>
      </c>
      <c r="R9" s="145"/>
      <c r="S9" s="139"/>
      <c r="T9" s="62"/>
      <c r="U9" s="6"/>
    </row>
    <row r="10" spans="1:21" ht="31.5" customHeight="1">
      <c r="A10" s="5">
        <f>A9+1</f>
        <v>4</v>
      </c>
      <c r="B10" s="6" t="s">
        <v>210</v>
      </c>
      <c r="C10" s="7">
        <f>38*2</f>
        <v>76</v>
      </c>
      <c r="D10" s="7">
        <f>'20 bedded P-2'!G14</f>
        <v>49.8</v>
      </c>
      <c r="E10" s="54"/>
      <c r="F10" s="141">
        <v>2</v>
      </c>
      <c r="G10" s="144"/>
      <c r="H10" s="139"/>
      <c r="I10" s="139"/>
      <c r="J10" s="145"/>
      <c r="K10" s="141">
        <v>2</v>
      </c>
      <c r="L10" s="147">
        <v>2</v>
      </c>
      <c r="M10" s="139"/>
      <c r="N10" s="145"/>
      <c r="O10" s="147">
        <v>2</v>
      </c>
      <c r="P10" s="145"/>
      <c r="Q10" s="147">
        <v>2</v>
      </c>
      <c r="R10" s="145"/>
      <c r="S10" s="139"/>
      <c r="T10" s="62"/>
      <c r="U10" s="6"/>
    </row>
    <row r="11" spans="1:21" ht="31.5" customHeight="1">
      <c r="A11" s="5">
        <f>A10+1</f>
        <v>5</v>
      </c>
      <c r="B11" s="6" t="s">
        <v>250</v>
      </c>
      <c r="C11" s="7">
        <v>38</v>
      </c>
      <c r="D11" s="7">
        <f>'20 bedded P-2'!G16</f>
        <v>35.43</v>
      </c>
      <c r="E11" s="54"/>
      <c r="F11" s="141">
        <v>1</v>
      </c>
      <c r="G11" s="144"/>
      <c r="H11" s="139"/>
      <c r="I11" s="139"/>
      <c r="J11" s="145"/>
      <c r="K11" s="141">
        <v>1</v>
      </c>
      <c r="L11" s="147">
        <v>1</v>
      </c>
      <c r="M11" s="139"/>
      <c r="N11" s="145"/>
      <c r="O11" s="147">
        <v>1</v>
      </c>
      <c r="P11" s="145"/>
      <c r="Q11" s="147">
        <v>1</v>
      </c>
      <c r="R11" s="145"/>
      <c r="S11" s="139"/>
      <c r="T11" s="62"/>
      <c r="U11" s="6"/>
    </row>
    <row r="12" spans="1:21" ht="31.5" customHeight="1">
      <c r="A12" s="5">
        <f>A11+1</f>
        <v>6</v>
      </c>
      <c r="B12" s="6" t="s">
        <v>196</v>
      </c>
      <c r="C12" s="7">
        <v>38</v>
      </c>
      <c r="D12" s="7">
        <f>'20 bedded P-2'!G18</f>
        <v>35.23</v>
      </c>
      <c r="E12" s="54"/>
      <c r="F12" s="141">
        <v>1</v>
      </c>
      <c r="G12" s="144"/>
      <c r="H12" s="139"/>
      <c r="I12" s="139"/>
      <c r="J12" s="145"/>
      <c r="K12" s="141">
        <v>1</v>
      </c>
      <c r="L12" s="147">
        <v>1</v>
      </c>
      <c r="M12" s="139"/>
      <c r="N12" s="145"/>
      <c r="O12" s="147">
        <v>1</v>
      </c>
      <c r="P12" s="145"/>
      <c r="Q12" s="147">
        <v>1</v>
      </c>
      <c r="R12" s="145"/>
      <c r="S12" s="139"/>
      <c r="T12" s="62"/>
      <c r="U12" s="6"/>
    </row>
    <row r="13" spans="1:21" s="17" customFormat="1" ht="29.25" customHeight="1">
      <c r="A13" s="8"/>
      <c r="B13" s="8" t="s">
        <v>24</v>
      </c>
      <c r="C13" s="9">
        <f>SUM(C7:C12)</f>
        <v>266</v>
      </c>
      <c r="D13" s="9">
        <f>SUM(D7:D12)</f>
        <v>223.31</v>
      </c>
      <c r="E13" s="55">
        <f>SUM(E7:E12)</f>
        <v>0</v>
      </c>
      <c r="F13" s="142">
        <f>SUM(F7:F12)</f>
        <v>7</v>
      </c>
      <c r="G13" s="146">
        <f aca="true" t="shared" si="0" ref="G13:R13">SUM(G7:G12)</f>
        <v>0</v>
      </c>
      <c r="H13" s="127">
        <f t="shared" si="0"/>
        <v>0</v>
      </c>
      <c r="I13" s="127">
        <f t="shared" si="0"/>
        <v>0</v>
      </c>
      <c r="J13" s="143">
        <f t="shared" si="0"/>
        <v>0</v>
      </c>
      <c r="K13" s="142">
        <f t="shared" si="0"/>
        <v>7</v>
      </c>
      <c r="L13" s="146">
        <f t="shared" si="0"/>
        <v>7</v>
      </c>
      <c r="M13" s="127">
        <f t="shared" si="0"/>
        <v>0</v>
      </c>
      <c r="N13" s="143">
        <f t="shared" si="0"/>
        <v>0</v>
      </c>
      <c r="O13" s="146">
        <f t="shared" si="0"/>
        <v>7</v>
      </c>
      <c r="P13" s="143">
        <f t="shared" si="0"/>
        <v>0</v>
      </c>
      <c r="Q13" s="146">
        <f t="shared" si="0"/>
        <v>7</v>
      </c>
      <c r="R13" s="143">
        <f t="shared" si="0"/>
        <v>0</v>
      </c>
      <c r="S13" s="140">
        <f>SUM(S7:S12)</f>
        <v>0</v>
      </c>
      <c r="T13" s="59">
        <f>SUM(T7:T12)</f>
        <v>0</v>
      </c>
      <c r="U13" s="19"/>
    </row>
  </sheetData>
  <sheetProtection/>
  <mergeCells count="16">
    <mergeCell ref="L4:N4"/>
    <mergeCell ref="O4:P4"/>
    <mergeCell ref="Q4:R4"/>
    <mergeCell ref="D4:D5"/>
    <mergeCell ref="E4:E5"/>
    <mergeCell ref="F4:F5"/>
    <mergeCell ref="A1:U1"/>
    <mergeCell ref="A2:U2"/>
    <mergeCell ref="A4:A5"/>
    <mergeCell ref="B4:B5"/>
    <mergeCell ref="C4:C5"/>
    <mergeCell ref="S4:S5"/>
    <mergeCell ref="U4:U5"/>
    <mergeCell ref="A3:T3"/>
    <mergeCell ref="G4:J4"/>
    <mergeCell ref="K4:K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24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7.00390625" style="12" customWidth="1"/>
    <col min="2" max="2" width="9.28125" style="12" customWidth="1"/>
    <col min="3" max="3" width="7.00390625" style="12" customWidth="1"/>
    <col min="4" max="4" width="17.140625" style="10" customWidth="1"/>
    <col min="5" max="5" width="23.00390625" style="10" customWidth="1"/>
    <col min="6" max="6" width="13.28125" style="16" customWidth="1"/>
    <col min="7" max="7" width="14.7109375" style="10" customWidth="1"/>
    <col min="8" max="8" width="22.8515625" style="10" customWidth="1"/>
    <col min="9" max="9" width="18.7109375" style="10" customWidth="1"/>
    <col min="10" max="10" width="18.421875" style="10" customWidth="1"/>
    <col min="11" max="11" width="14.7109375" style="10" customWidth="1"/>
    <col min="12" max="16384" width="9.140625" style="10" customWidth="1"/>
  </cols>
  <sheetData>
    <row r="1" spans="1:11" ht="18" customHeight="1">
      <c r="A1" s="186" t="s">
        <v>124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3.5">
      <c r="A2" s="181" t="s">
        <v>141</v>
      </c>
      <c r="B2" s="181" t="s">
        <v>142</v>
      </c>
      <c r="C2" s="181" t="s">
        <v>143</v>
      </c>
      <c r="D2" s="181" t="s">
        <v>144</v>
      </c>
      <c r="E2" s="181" t="s">
        <v>145</v>
      </c>
      <c r="F2" s="181" t="s">
        <v>146</v>
      </c>
      <c r="G2" s="181"/>
      <c r="H2" s="181" t="s">
        <v>147</v>
      </c>
      <c r="I2" s="181" t="s">
        <v>148</v>
      </c>
      <c r="J2" s="181"/>
      <c r="K2" s="181"/>
    </row>
    <row r="3" spans="1:11" ht="42.75" customHeight="1">
      <c r="A3" s="181"/>
      <c r="B3" s="181"/>
      <c r="C3" s="181"/>
      <c r="D3" s="181"/>
      <c r="E3" s="181"/>
      <c r="F3" s="64" t="s">
        <v>231</v>
      </c>
      <c r="G3" s="64" t="s">
        <v>149</v>
      </c>
      <c r="H3" s="181"/>
      <c r="I3" s="64" t="s">
        <v>150</v>
      </c>
      <c r="J3" s="64" t="s">
        <v>151</v>
      </c>
      <c r="K3" s="64" t="s">
        <v>152</v>
      </c>
    </row>
    <row r="4" spans="1:11" s="12" customFormat="1" ht="13.5">
      <c r="A4" s="4">
        <v>1</v>
      </c>
      <c r="B4" s="4">
        <v>2</v>
      </c>
      <c r="C4" s="4">
        <v>3</v>
      </c>
      <c r="D4" s="4">
        <v>4</v>
      </c>
      <c r="E4" s="4">
        <v>5</v>
      </c>
      <c r="F4" s="65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15" customHeight="1">
      <c r="A5" s="167" t="s">
        <v>27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27">
      <c r="A6" s="13">
        <v>1</v>
      </c>
      <c r="B6" s="13" t="s">
        <v>165</v>
      </c>
      <c r="C6" s="13" t="s">
        <v>165</v>
      </c>
      <c r="D6" s="14" t="s">
        <v>107</v>
      </c>
      <c r="E6" s="14" t="s">
        <v>219</v>
      </c>
      <c r="F6" s="98">
        <v>38</v>
      </c>
      <c r="G6" s="98">
        <v>35.64</v>
      </c>
      <c r="H6" s="14" t="s">
        <v>217</v>
      </c>
      <c r="I6" s="98" t="s">
        <v>166</v>
      </c>
      <c r="J6" s="14"/>
      <c r="K6" s="14"/>
    </row>
    <row r="7" spans="1:11" ht="15" customHeight="1">
      <c r="A7" s="167" t="s">
        <v>30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41.25">
      <c r="A8" s="13">
        <v>2</v>
      </c>
      <c r="B8" s="13" t="s">
        <v>207</v>
      </c>
      <c r="C8" s="13"/>
      <c r="D8" s="14" t="s">
        <v>111</v>
      </c>
      <c r="E8" s="13" t="s">
        <v>90</v>
      </c>
      <c r="F8" s="98">
        <v>38</v>
      </c>
      <c r="G8" s="98">
        <v>35.01</v>
      </c>
      <c r="H8" s="14" t="s">
        <v>227</v>
      </c>
      <c r="I8" s="98" t="s">
        <v>228</v>
      </c>
      <c r="J8" s="104"/>
      <c r="K8" s="105"/>
    </row>
    <row r="9" spans="1:11" ht="15" customHeight="1">
      <c r="A9" s="167" t="s">
        <v>31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3.5">
      <c r="A10" s="13">
        <v>3</v>
      </c>
      <c r="B10" s="13" t="s">
        <v>220</v>
      </c>
      <c r="C10" s="13"/>
      <c r="D10" s="14" t="s">
        <v>113</v>
      </c>
      <c r="E10" s="13" t="s">
        <v>90</v>
      </c>
      <c r="F10" s="98">
        <v>38</v>
      </c>
      <c r="G10" s="98">
        <v>32.2</v>
      </c>
      <c r="H10" s="14" t="s">
        <v>185</v>
      </c>
      <c r="I10" s="98" t="s">
        <v>178</v>
      </c>
      <c r="J10" s="98"/>
      <c r="K10" s="98"/>
    </row>
    <row r="11" spans="1:11" ht="15" customHeight="1">
      <c r="A11" s="167" t="s">
        <v>34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27">
      <c r="A12" s="13">
        <v>4</v>
      </c>
      <c r="B12" s="13" t="s">
        <v>210</v>
      </c>
      <c r="C12" s="13"/>
      <c r="D12" s="14" t="s">
        <v>114</v>
      </c>
      <c r="E12" s="13" t="s">
        <v>90</v>
      </c>
      <c r="F12" s="98">
        <v>38</v>
      </c>
      <c r="G12" s="98">
        <v>25.1</v>
      </c>
      <c r="H12" s="14" t="s">
        <v>183</v>
      </c>
      <c r="I12" s="98" t="s">
        <v>184</v>
      </c>
      <c r="J12" s="106"/>
      <c r="K12" s="106"/>
    </row>
    <row r="13" spans="1:11" ht="27">
      <c r="A13" s="13">
        <v>5</v>
      </c>
      <c r="B13" s="13" t="s">
        <v>210</v>
      </c>
      <c r="C13" s="13"/>
      <c r="D13" s="14" t="s">
        <v>115</v>
      </c>
      <c r="E13" s="14"/>
      <c r="F13" s="98">
        <v>38</v>
      </c>
      <c r="G13" s="98">
        <v>24.7</v>
      </c>
      <c r="H13" s="14" t="s">
        <v>183</v>
      </c>
      <c r="I13" s="98" t="s">
        <v>184</v>
      </c>
      <c r="J13" s="98"/>
      <c r="K13" s="98"/>
    </row>
    <row r="14" spans="1:11" ht="13.5">
      <c r="A14" s="13"/>
      <c r="B14" s="13"/>
      <c r="C14" s="13"/>
      <c r="D14" s="15" t="s">
        <v>45</v>
      </c>
      <c r="E14" s="14"/>
      <c r="F14" s="11">
        <f>SUM(F12:F13)</f>
        <v>76</v>
      </c>
      <c r="G14" s="11">
        <f>SUM(G12:G13)</f>
        <v>49.8</v>
      </c>
      <c r="H14" s="11"/>
      <c r="I14" s="11"/>
      <c r="J14" s="11"/>
      <c r="K14" s="11"/>
    </row>
    <row r="15" spans="1:11" ht="15" customHeight="1">
      <c r="A15" s="167" t="s">
        <v>66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 ht="33" customHeight="1">
      <c r="A16" s="13">
        <v>6</v>
      </c>
      <c r="B16" s="13" t="s">
        <v>222</v>
      </c>
      <c r="C16" s="13"/>
      <c r="D16" s="14" t="s">
        <v>116</v>
      </c>
      <c r="E16" s="13" t="s">
        <v>90</v>
      </c>
      <c r="F16" s="98">
        <v>38</v>
      </c>
      <c r="G16" s="98">
        <v>35.43</v>
      </c>
      <c r="H16" s="14" t="s">
        <v>190</v>
      </c>
      <c r="I16" s="98" t="s">
        <v>189</v>
      </c>
      <c r="J16" s="107"/>
      <c r="K16" s="107"/>
    </row>
    <row r="17" spans="1:11" ht="15" customHeight="1">
      <c r="A17" s="167" t="s">
        <v>36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ht="48" customHeight="1">
      <c r="A18" s="13">
        <v>7</v>
      </c>
      <c r="B18" s="13" t="s">
        <v>196</v>
      </c>
      <c r="C18" s="13"/>
      <c r="D18" s="14" t="s">
        <v>117</v>
      </c>
      <c r="E18" s="14" t="s">
        <v>219</v>
      </c>
      <c r="F18" s="98">
        <v>38</v>
      </c>
      <c r="G18" s="98">
        <v>35.23</v>
      </c>
      <c r="H18" s="14" t="s">
        <v>191</v>
      </c>
      <c r="I18" s="98" t="s">
        <v>192</v>
      </c>
      <c r="J18" s="102"/>
      <c r="K18" s="102"/>
    </row>
    <row r="19" spans="1:11" ht="13.5">
      <c r="A19" s="13"/>
      <c r="B19" s="13"/>
      <c r="C19" s="13"/>
      <c r="D19" s="167" t="s">
        <v>123</v>
      </c>
      <c r="E19" s="167"/>
      <c r="F19" s="11">
        <f>F6+F8+F10+F14+F16+F18</f>
        <v>266</v>
      </c>
      <c r="G19" s="11">
        <f>G6+G8+G10+G14+G16+G18</f>
        <v>223.31</v>
      </c>
      <c r="H19" s="11"/>
      <c r="I19" s="11"/>
      <c r="J19" s="11"/>
      <c r="K19" s="11"/>
    </row>
    <row r="20" spans="1:11" ht="15">
      <c r="A20" s="32"/>
      <c r="B20" s="32"/>
      <c r="C20" s="167" t="s">
        <v>225</v>
      </c>
      <c r="D20" s="167"/>
      <c r="E20" s="71"/>
      <c r="F20" s="70"/>
      <c r="G20" s="11">
        <f>G19*7/100</f>
        <v>15.6317</v>
      </c>
      <c r="H20" s="32"/>
      <c r="I20" s="32"/>
      <c r="J20" s="37"/>
      <c r="K20" s="32"/>
    </row>
    <row r="21" spans="1:11" ht="15">
      <c r="A21" s="32"/>
      <c r="B21" s="32"/>
      <c r="C21" s="167" t="s">
        <v>226</v>
      </c>
      <c r="D21" s="167"/>
      <c r="E21" s="71"/>
      <c r="F21" s="70"/>
      <c r="G21" s="11">
        <f>G19+G20</f>
        <v>238.9417</v>
      </c>
      <c r="H21" s="32"/>
      <c r="I21" s="32"/>
      <c r="J21" s="37"/>
      <c r="K21" s="32"/>
    </row>
    <row r="23" ht="13.5">
      <c r="G23" s="72"/>
    </row>
    <row r="24" ht="13.5">
      <c r="G24" s="72"/>
    </row>
  </sheetData>
  <sheetProtection/>
  <mergeCells count="18">
    <mergeCell ref="A7:K7"/>
    <mergeCell ref="A5:K5"/>
    <mergeCell ref="A1:K1"/>
    <mergeCell ref="A17:K17"/>
    <mergeCell ref="A15:K15"/>
    <mergeCell ref="A11:K11"/>
    <mergeCell ref="A9:K9"/>
    <mergeCell ref="H2:H3"/>
    <mergeCell ref="C20:D20"/>
    <mergeCell ref="C21:D21"/>
    <mergeCell ref="D19:E19"/>
    <mergeCell ref="I2:K2"/>
    <mergeCell ref="A2:A3"/>
    <mergeCell ref="B2:B3"/>
    <mergeCell ref="C2:C3"/>
    <mergeCell ref="D2:D3"/>
    <mergeCell ref="E2:E3"/>
    <mergeCell ref="F2:G2"/>
  </mergeCells>
  <printOptions/>
  <pageMargins left="0.9" right="0.25" top="1" bottom="1" header="0.3" footer="0.3"/>
  <pageSetup horizontalDpi="600" verticalDpi="600" orientation="landscape" paperSize="5" r:id="rId1"/>
  <headerFooter>
    <oddHeader>&amp;R&amp;P</oddHeader>
    <oddFooter>&amp;L&amp;6&amp;Z&amp;F&amp;R&amp;8SCNUs -20 Bedded-PH-II&amp;10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Plandeo</dc:creator>
  <cp:keywords/>
  <dc:description/>
  <cp:lastModifiedBy>Srinivas</cp:lastModifiedBy>
  <cp:lastPrinted>2016-01-19T07:37:06Z</cp:lastPrinted>
  <dcterms:created xsi:type="dcterms:W3CDTF">2011-04-23T11:46:28Z</dcterms:created>
  <dcterms:modified xsi:type="dcterms:W3CDTF">2016-01-19T07:37:49Z</dcterms:modified>
  <cp:category/>
  <cp:version/>
  <cp:contentType/>
  <cp:contentStatus/>
</cp:coreProperties>
</file>